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C:\Users\xg02939\Box Sync\kramer_tilo@lilly.com\Humatrope\Material\2017\SHOX-D-Rechner\"/>
    </mc:Choice>
  </mc:AlternateContent>
  <workbookProtection workbookAlgorithmName="SHA-512" workbookHashValue="xQY2apLlsiZEyKLHIDdKbxaMA4lfHoY3zDtAoVn1Elvq3wBXI7MVIKXX/5RewM/QtUD0h6gSxIISAKPygycpcg==" workbookSaltValue="V38jo7oQyS4tAy8smpOZXw==" workbookSpinCount="100000" lockStructure="1"/>
  <bookViews>
    <workbookView xWindow="120" yWindow="105" windowWidth="20730" windowHeight="9975"/>
  </bookViews>
  <sheets>
    <sheet name="Berechnungen" sheetId="1" r:id="rId1"/>
    <sheet name="Daten" sheetId="2" state="hidden" r:id="rId2"/>
    <sheet name="Malaquias" sheetId="4" r:id="rId3"/>
    <sheet name="Binder" sheetId="5" r:id="rId4"/>
    <sheet name="Wortlaut Ergebnisse" sheetId="3" state="hidden" r:id="rId5"/>
  </sheets>
  <definedNames>
    <definedName name="_Ref432062421" localSheetId="3">Binder!$B$61</definedName>
    <definedName name="_Ref432775832" localSheetId="2">Malaquias!$B$169</definedName>
    <definedName name="Geschlecht">Daten!$A$2:$A$3</definedName>
    <definedName name="Vorhandensein">Daten!$A$6:$A$7</definedName>
  </definedNames>
  <calcPr calcId="162913" concurrentCalc="0"/>
</workbook>
</file>

<file path=xl/calcChain.xml><?xml version="1.0" encoding="utf-8"?>
<calcChain xmlns="http://schemas.openxmlformats.org/spreadsheetml/2006/main">
  <c r="E23" i="1" l="1"/>
  <c r="G21" i="1"/>
  <c r="E22" i="1"/>
  <c r="E38" i="1"/>
  <c r="E37" i="1"/>
  <c r="E39" i="1"/>
  <c r="E41" i="1"/>
  <c r="G37" i="1"/>
  <c r="A9" i="2"/>
  <c r="E24" i="1"/>
  <c r="E21" i="1"/>
  <c r="E42" i="1"/>
  <c r="E40" i="1"/>
</calcChain>
</file>

<file path=xl/sharedStrings.xml><?xml version="1.0" encoding="utf-8"?>
<sst xmlns="http://schemas.openxmlformats.org/spreadsheetml/2006/main" count="54" uniqueCount="44">
  <si>
    <t>Name</t>
  </si>
  <si>
    <t>Vorname</t>
  </si>
  <si>
    <t>Geburtsdatum</t>
  </si>
  <si>
    <t>Geschlecht</t>
  </si>
  <si>
    <t>Körperhöhe (cm)</t>
  </si>
  <si>
    <t>Sitzhöhe (cm)</t>
  </si>
  <si>
    <t>Beinlänge (cm)</t>
  </si>
  <si>
    <t>Armspannweite (cm)</t>
  </si>
  <si>
    <t>Sitzhöhe/Körperhöhe</t>
  </si>
  <si>
    <t>Jungen</t>
  </si>
  <si>
    <t>Alter</t>
  </si>
  <si>
    <t>+2 SDS</t>
  </si>
  <si>
    <t>Mädchen</t>
  </si>
  <si>
    <t>Quotient Sitzhöhe/Körperhöhe dieses Patienten</t>
  </si>
  <si>
    <t>Ergebnis Malaquias</t>
  </si>
  <si>
    <t>1,95+1/2 Körperhöhe (m)</t>
  </si>
  <si>
    <t>Ergebnis Binder</t>
  </si>
  <si>
    <t>Extremitäten/Sitzhöhen-Verhältnis dieses Patienten</t>
  </si>
  <si>
    <t>SDS Sitzhöhe/Körperhöhe nach Malaquias et al.</t>
  </si>
  <si>
    <t>"SHOX-D-Rechner"</t>
  </si>
  <si>
    <t>Angaben zum Patienten</t>
  </si>
  <si>
    <r>
      <t xml:space="preserve">Ergebnis:
Der Quotient Sitzhöhe/Körperhöhe dieses Patienten liegt nicht über 2 SDS, laut Malaquias et al. erscheint die Einleitung einer </t>
    </r>
    <r>
      <rPr>
        <i/>
        <sz val="11"/>
        <color rgb="FFFF0000"/>
        <rFont val="Calibri"/>
        <family val="2"/>
        <scheme val="minor"/>
      </rPr>
      <t>SHOX</t>
    </r>
    <r>
      <rPr>
        <sz val="11"/>
        <color rgb="FFFF0000"/>
        <rFont val="Calibri"/>
        <family val="2"/>
        <scheme val="minor"/>
      </rPr>
      <t xml:space="preserve">-Gen Analyse daher </t>
    </r>
    <r>
      <rPr>
        <u/>
        <sz val="11"/>
        <color rgb="FFFF0000"/>
        <rFont val="Calibri"/>
        <family val="2"/>
        <scheme val="minor"/>
      </rPr>
      <t>nicht</t>
    </r>
    <r>
      <rPr>
        <sz val="11"/>
        <color rgb="FFFF0000"/>
        <rFont val="Calibri"/>
        <family val="2"/>
        <scheme val="minor"/>
      </rPr>
      <t xml:space="preserve"> sinnvoll.</t>
    </r>
  </si>
  <si>
    <r>
      <t xml:space="preserve">Ergebnis:
Das Extremitäten/Sitzhöhen-Verhältnis des Patienten ist nicht kleiner als 1,95+1/2 Körperhöhe (m). Nach Binder et al. ist die Einleitung einer </t>
    </r>
    <r>
      <rPr>
        <i/>
        <sz val="11"/>
        <color rgb="FFFF0000"/>
        <rFont val="Calibri"/>
        <family val="2"/>
        <scheme val="minor"/>
      </rPr>
      <t>SHOX</t>
    </r>
    <r>
      <rPr>
        <sz val="11"/>
        <color rgb="FFFF0000"/>
        <rFont val="Calibri"/>
        <family val="2"/>
        <scheme val="minor"/>
      </rPr>
      <t xml:space="preserve">-Gen-Analyse </t>
    </r>
    <r>
      <rPr>
        <b/>
        <u/>
        <sz val="11"/>
        <color rgb="FFFF0000"/>
        <rFont val="Calibri"/>
        <family val="2"/>
        <scheme val="minor"/>
      </rPr>
      <t>nicht</t>
    </r>
    <r>
      <rPr>
        <sz val="11"/>
        <color rgb="FFFF0000"/>
        <rFont val="Calibri"/>
        <family val="2"/>
        <scheme val="minor"/>
      </rPr>
      <t xml:space="preserve"> sinnvoll</t>
    </r>
  </si>
  <si>
    <t xml:space="preserve">Der Patient ist jünger als 6 Jahre. Nach Binder et al. ist die Berechnung des Extremitäten/ Sitzhöhen-Verhältnisses nur bei Kindern im Schulalter sinnvoll, für Kinder im Vorschulalter ist der Test weniger zuverlässig. Deshalb wird hierfür kein Ergebnis angegeben.
Hier bietet sich die Anwendung der Berechnung nach Malaquias et al. weiter oben auf dieser Seite an. </t>
  </si>
  <si>
    <t xml:space="preserve">Die Körperhöhe des Patienten liegt unter 110 cm. Nach Binder et al. ist die Berechnung des Extremitäten/ Sitzhöhen-Verhältnisses in diesem Fall nicht sinnvoll, da der Test für diese Patienten weniger zuverlässig ist. Deshalb wird hierfür kein Ergebnis angegeben.
Hier bietet sich die Anwendung der Berechnung nach Malaquias et al. weiter oben auf dieser Seite an. </t>
  </si>
  <si>
    <r>
      <t xml:space="preserve">Das Extremitäten/Sitzhöhen-Verhältnis bezeichnet die Summe aus Beinlänge und Armspannweite geteilt durch die Sitzhöhe. Wenn die folgende Bedingung erfüllt ist, dann ist nach Binder et al. die Einleitung einer </t>
    </r>
    <r>
      <rPr>
        <i/>
        <sz val="10"/>
        <rFont val="Corbel"/>
        <family val="2"/>
      </rPr>
      <t>SHOX-</t>
    </r>
    <r>
      <rPr>
        <sz val="10"/>
        <rFont val="Corbel"/>
        <family val="2"/>
      </rPr>
      <t>Gen-Analyse sinnvoll.</t>
    </r>
  </si>
  <si>
    <t>Literatur:</t>
  </si>
  <si>
    <t>Malaquias et al.: The sitting height/height ratio for age in healthy and short individuals and its potential role in selecting short children for SHOX analysis. Horm Res Paediatr. 2013;80(6):449-56</t>
  </si>
  <si>
    <t xml:space="preserve">
Fredriks et al.: Nationwide age references for sitting height, leg length, and sitting height/height ratio, and their diagnostic value for disproportionate growth disorders. Arch Dis Child 2005;90:807–812
Cole, T J, The LMS method for constructing normalized growth standards. Eur J Clin Nutr. 1990 Jan;44(1):45-60</t>
  </si>
  <si>
    <t>Binder et al.: Auxology Is a Valuable Instrument for the Clinical Diagnosis of SHOX Haploinsufficiency in School-Age Children with Unexplained Short Stature. J Clin Endocrinol Metab 2003 88: 4891–4896</t>
  </si>
  <si>
    <t>M</t>
  </si>
  <si>
    <t>W</t>
  </si>
  <si>
    <t>Datum der Messung</t>
  </si>
  <si>
    <t>Alter zum Zeitpunkt der Messung (Jahre)</t>
  </si>
  <si>
    <t>Extremitäten/Sitzhöhen-Verhältnis nach Binder et al.</t>
  </si>
  <si>
    <r>
      <t xml:space="preserve">Ergebnis:
Der Quotient Sitzhöhe/Körperhöhe dieses Patienten liegt über 2 SDS, laut Malaquias et al. kann die Einleitung einer </t>
    </r>
    <r>
      <rPr>
        <i/>
        <sz val="11"/>
        <color rgb="FF00B050"/>
        <rFont val="Calibri"/>
        <family val="2"/>
        <scheme val="minor"/>
      </rPr>
      <t>SHOX</t>
    </r>
    <r>
      <rPr>
        <sz val="11"/>
        <color rgb="FF00B050"/>
        <rFont val="Calibri"/>
        <family val="2"/>
        <scheme val="minor"/>
      </rPr>
      <t>-Gen Analyse sinnvoll sein.</t>
    </r>
  </si>
  <si>
    <r>
      <t xml:space="preserve">Ergebnis:
Das Extremitäten/Sitzhöhen-Verhältnis des Patienten ist kleiner als 1,95+1/2 Körperhöhe (m). Nach Binder et al. kann die Einleitung einer </t>
    </r>
    <r>
      <rPr>
        <i/>
        <sz val="11"/>
        <color rgb="FF00B050"/>
        <rFont val="Calibri"/>
        <family val="2"/>
        <scheme val="minor"/>
      </rPr>
      <t>SHOX</t>
    </r>
    <r>
      <rPr>
        <sz val="11"/>
        <color rgb="FF00B050"/>
        <rFont val="Calibri"/>
        <family val="2"/>
        <scheme val="minor"/>
      </rPr>
      <t>-Gen-Analyse sinnvoll sein.</t>
    </r>
  </si>
  <si>
    <r>
      <t xml:space="preserve">Malaquias et al. haben in ihrer Studie überprüft, ob das Verhältnis Sitzhöhe/ Körperhöhe (SH/KH) eine Hilfe für die Einleitung einer </t>
    </r>
    <r>
      <rPr>
        <i/>
        <sz val="10"/>
        <color theme="1" tint="4.9989318521683403E-2"/>
        <rFont val="Corbel"/>
        <family val="2"/>
      </rPr>
      <t>SHOX</t>
    </r>
    <r>
      <rPr>
        <sz val="10"/>
        <color theme="1" tint="4.9989318521683403E-2"/>
        <rFont val="Corbel"/>
        <family val="2"/>
      </rPr>
      <t>-Gen Analyse bieten kann. Ein Standard-Deviation-Score (SDS) des Quotienten Sitzhöhe/Körperhöhe &gt; +2 wurde als Grenze für das Vorhandensein einer SHOX-Defizienz-relevanten Disproportion definiert.</t>
    </r>
  </si>
  <si>
    <t>+2 SDS-Referenzwert des Quotienten Sitzhöhe/Körperhöhe dieses Patienten</t>
  </si>
  <si>
    <t>Für die Berechnung sind noch nicht alle Daten vorhanden. Es werden mindestens benötigt:
- Geburtsdatum
- Geschlecht
- Körperhöhe
- Sitzhöhe
- Datum der Messung dieser auxologischen Parameter</t>
  </si>
  <si>
    <t>Für die Berechnung sind noch nicht alle Daten vorhanden. Es werden mindestens benötigt:
- Geburtsdatum
- Körperhöhe
- Sitzhöhe
- Armspannweite
- Datum der Messung dieser auxologischen Parameter</t>
  </si>
  <si>
    <t>Der Wert 1,95 + 1/2 Körperhöhe spiegelt -1 Standardabweichung (SD) des Mittelwertes  der Referenzpopulation wider.
Die Berechnung und Beurteilung des Extremitäten/Sitzhöhen-Verhältnisses nach Binder ist nur für Kinder im Schulalter (ab 6 Jahre) und mit einer Körperhöhe über 110 cm aussagekräftig. Daher wird das Verhältnis nur für Patienten berechnet, die diese Bedingungen erfüllen.</t>
  </si>
  <si>
    <t>Mit Hilfe dieses Rechners können Sie die "SDS Sitzhöhe/Körperhöhe" nach Malaquias et al. (2013) und das "Extremitäten/Sitzhöhen-Verhältnis" nach Binder (2003) berechnen. Basierend auf den Empfehlungen der Autoren können die Ergebnisse dazu beitragen zu entscheiden, ob die Einleitung einer SHOX-Gen-Analyse bei kleinwüchsigen Kindern mit dem klinischen Verdacht auf eine SHOX-Defizienz sinnvoll ist. Weitere Erläuterungen und die Originalpublikationen sind jeweils für die einzelnen Berechnungsmethoden (s.u.) verlinkt.
Für die Berechnung geben Sie die Werte des Kindes in die Felder unten ein. Die Berechnung erfolgt automatisch, sobald alle erforderlichen Angaben vorhanden sind.</t>
  </si>
  <si>
    <t>PP-HG-DE-0002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</si>
</sst>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theme="0"/>
      <name val="Arial"/>
      <family val="2"/>
    </font>
    <font>
      <sz val="11"/>
      <color theme="0"/>
      <name val="Arial"/>
      <family val="2"/>
    </font>
    <font>
      <b/>
      <sz val="11"/>
      <color theme="3" tint="-0.249977111117893"/>
      <name val="Arial"/>
      <family val="2"/>
    </font>
    <font>
      <b/>
      <sz val="11"/>
      <color theme="5" tint="-0.499984740745262"/>
      <name val="Arial"/>
      <family val="2"/>
    </font>
    <font>
      <sz val="11"/>
      <color rgb="FF00B050"/>
      <name val="Calibri"/>
      <family val="2"/>
      <scheme val="minor"/>
    </font>
    <font>
      <b/>
      <u/>
      <sz val="11"/>
      <color rgb="FFFF0000"/>
      <name val="Calibri"/>
      <family val="2"/>
      <scheme val="minor"/>
    </font>
    <font>
      <u/>
      <sz val="11"/>
      <color rgb="FFFF0000"/>
      <name val="Calibri"/>
      <family val="2"/>
      <scheme val="minor"/>
    </font>
    <font>
      <i/>
      <sz val="11"/>
      <color rgb="FF00B050"/>
      <name val="Calibri"/>
      <family val="2"/>
      <scheme val="minor"/>
    </font>
    <font>
      <i/>
      <sz val="11"/>
      <color rgb="FFFF0000"/>
      <name val="Calibri"/>
      <family val="2"/>
      <scheme val="minor"/>
    </font>
    <font>
      <sz val="11"/>
      <name val="Calibri"/>
      <family val="2"/>
      <scheme val="minor"/>
    </font>
    <font>
      <b/>
      <sz val="14"/>
      <name val="Corbel"/>
      <family val="2"/>
    </font>
    <font>
      <sz val="11"/>
      <name val="Corbel"/>
      <family val="2"/>
    </font>
    <font>
      <b/>
      <sz val="14"/>
      <name val="Calibri"/>
      <family val="2"/>
      <scheme val="minor"/>
    </font>
    <font>
      <b/>
      <sz val="12"/>
      <name val="Corbel"/>
      <family val="2"/>
    </font>
    <font>
      <b/>
      <sz val="11"/>
      <name val="Corbel"/>
      <family val="2"/>
    </font>
    <font>
      <sz val="10"/>
      <name val="Corbel"/>
      <family val="2"/>
    </font>
    <font>
      <i/>
      <sz val="10"/>
      <name val="Corbel"/>
      <family val="2"/>
    </font>
    <font>
      <sz val="11"/>
      <color theme="1"/>
      <name val="Corbel"/>
      <family val="2"/>
    </font>
    <font>
      <sz val="12"/>
      <color theme="1"/>
      <name val="Calibri"/>
      <family val="2"/>
      <scheme val="minor"/>
    </font>
    <font>
      <sz val="12"/>
      <color theme="1"/>
      <name val="Corbel"/>
      <family val="2"/>
    </font>
    <font>
      <sz val="10"/>
      <color theme="1" tint="4.9989318521683403E-2"/>
      <name val="Corbel"/>
      <family val="2"/>
    </font>
    <font>
      <i/>
      <sz val="10"/>
      <color theme="1" tint="4.9989318521683403E-2"/>
      <name val="Corbel"/>
      <family val="2"/>
    </font>
  </fonts>
  <fills count="10">
    <fill>
      <patternFill patternType="none"/>
    </fill>
    <fill>
      <patternFill patternType="gray125"/>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0" tint="-4.9989318521683403E-2"/>
        <bgColor indexed="64"/>
      </patternFill>
    </fill>
  </fills>
  <borders count="4">
    <border>
      <left/>
      <right/>
      <top/>
      <bottom/>
      <diagonal/>
    </border>
    <border>
      <left/>
      <right/>
      <top/>
      <bottom style="thin">
        <color theme="0"/>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88">
    <xf numFmtId="0" fontId="0" fillId="0" borderId="0" xfId="0"/>
    <xf numFmtId="0" fontId="3" fillId="2" borderId="0" xfId="0" applyFont="1" applyFill="1" applyBorder="1" applyAlignment="1">
      <alignment horizontal="center" vertical="top"/>
    </xf>
    <xf numFmtId="164" fontId="3" fillId="2" borderId="0" xfId="0" applyNumberFormat="1" applyFont="1" applyFill="1" applyBorder="1" applyAlignment="1">
      <alignment horizontal="left" vertical="top"/>
    </xf>
    <xf numFmtId="164" fontId="3" fillId="2" borderId="0" xfId="0" quotePrefix="1" applyNumberFormat="1" applyFont="1" applyFill="1" applyBorder="1" applyAlignment="1">
      <alignment horizontal="center" vertical="top"/>
    </xf>
    <xf numFmtId="0" fontId="4" fillId="2" borderId="0" xfId="0" applyFont="1" applyFill="1" applyBorder="1" applyAlignment="1">
      <alignment horizontal="center" vertical="top"/>
    </xf>
    <xf numFmtId="164" fontId="5" fillId="3" borderId="0" xfId="0" applyNumberFormat="1" applyFont="1" applyFill="1" applyBorder="1" applyAlignment="1">
      <alignment horizontal="center" vertical="top"/>
    </xf>
    <xf numFmtId="164" fontId="5" fillId="4" borderId="0" xfId="0" applyNumberFormat="1" applyFont="1" applyFill="1" applyBorder="1" applyAlignment="1">
      <alignment horizontal="center" vertical="top"/>
    </xf>
    <xf numFmtId="0" fontId="3" fillId="5" borderId="0" xfId="0" applyFont="1" applyFill="1" applyBorder="1" applyAlignment="1">
      <alignment horizontal="center" vertical="top"/>
    </xf>
    <xf numFmtId="164" fontId="3" fillId="5" borderId="0" xfId="0" quotePrefix="1" applyNumberFormat="1" applyFont="1" applyFill="1" applyBorder="1" applyAlignment="1">
      <alignment horizontal="left" vertical="top"/>
    </xf>
    <xf numFmtId="164" fontId="3" fillId="5" borderId="0" xfId="0" quotePrefix="1" applyNumberFormat="1" applyFont="1" applyFill="1" applyBorder="1" applyAlignment="1">
      <alignment horizontal="center" vertical="top"/>
    </xf>
    <xf numFmtId="0" fontId="4" fillId="5" borderId="0" xfId="0" applyFont="1" applyFill="1" applyBorder="1" applyAlignment="1">
      <alignment horizontal="center" vertical="top"/>
    </xf>
    <xf numFmtId="164" fontId="6" fillId="6" borderId="0" xfId="0" applyNumberFormat="1" applyFont="1" applyFill="1" applyBorder="1" applyAlignment="1">
      <alignment horizontal="center" vertical="top"/>
    </xf>
    <xf numFmtId="164" fontId="6" fillId="7" borderId="0" xfId="0" applyNumberFormat="1" applyFont="1" applyFill="1" applyBorder="1" applyAlignment="1">
      <alignment horizontal="center" vertical="top"/>
    </xf>
    <xf numFmtId="0" fontId="0" fillId="0" borderId="0" xfId="0" applyAlignment="1">
      <alignment vertical="top"/>
    </xf>
    <xf numFmtId="0" fontId="0" fillId="0" borderId="0" xfId="0" applyFont="1" applyAlignment="1">
      <alignment vertical="top" wrapText="1"/>
    </xf>
    <xf numFmtId="0" fontId="12" fillId="8" borderId="0" xfId="0" applyFont="1" applyFill="1"/>
    <xf numFmtId="0" fontId="12" fillId="8" borderId="0" xfId="0" applyFont="1" applyFill="1" applyAlignment="1">
      <alignment horizontal="center"/>
    </xf>
    <xf numFmtId="0" fontId="13" fillId="8" borderId="0" xfId="0" applyFont="1" applyFill="1"/>
    <xf numFmtId="0" fontId="14" fillId="8" borderId="0" xfId="0" applyFont="1" applyFill="1" applyAlignment="1">
      <alignment horizontal="left" vertical="top" wrapText="1"/>
    </xf>
    <xf numFmtId="0" fontId="14" fillId="8" borderId="0" xfId="0" applyFont="1" applyFill="1" applyBorder="1" applyAlignment="1">
      <alignment horizontal="right"/>
    </xf>
    <xf numFmtId="0" fontId="14" fillId="8" borderId="0" xfId="0" applyFont="1" applyFill="1" applyBorder="1"/>
    <xf numFmtId="0" fontId="12" fillId="8" borderId="0" xfId="0" applyFont="1" applyFill="1" applyBorder="1" applyAlignment="1">
      <alignment horizontal="center"/>
    </xf>
    <xf numFmtId="0" fontId="12" fillId="8" borderId="0" xfId="0" applyFont="1" applyFill="1" applyBorder="1" applyAlignment="1">
      <alignment horizontal="center" vertical="center"/>
    </xf>
    <xf numFmtId="0" fontId="12" fillId="8" borderId="0" xfId="0" applyFont="1" applyFill="1" applyBorder="1"/>
    <xf numFmtId="0" fontId="15" fillId="8" borderId="0" xfId="0" applyFont="1" applyFill="1" applyBorder="1" applyAlignment="1">
      <alignment vertical="center"/>
    </xf>
    <xf numFmtId="0" fontId="14" fillId="8" borderId="0" xfId="0" applyFont="1" applyFill="1" applyBorder="1" applyAlignment="1">
      <alignment horizontal="left" vertical="top" wrapText="1"/>
    </xf>
    <xf numFmtId="0" fontId="12" fillId="8" borderId="0" xfId="0" applyFont="1" applyFill="1" applyAlignment="1">
      <alignment vertical="center" wrapText="1"/>
    </xf>
    <xf numFmtId="0" fontId="16" fillId="8" borderId="0" xfId="0" applyFont="1" applyFill="1" applyBorder="1" applyAlignment="1">
      <alignment vertical="center"/>
    </xf>
    <xf numFmtId="0" fontId="17" fillId="8" borderId="0" xfId="0" applyFont="1" applyFill="1" applyBorder="1" applyAlignment="1">
      <alignment vertical="center"/>
    </xf>
    <xf numFmtId="0" fontId="18" fillId="8" borderId="0" xfId="0" applyFont="1" applyFill="1" applyBorder="1" applyAlignment="1">
      <alignment horizontal="right" vertical="center" wrapText="1"/>
    </xf>
    <xf numFmtId="0" fontId="16" fillId="8" borderId="0" xfId="0" applyFont="1" applyFill="1" applyBorder="1"/>
    <xf numFmtId="0" fontId="18" fillId="8" borderId="0" xfId="0" applyFont="1" applyFill="1" applyBorder="1"/>
    <xf numFmtId="0" fontId="18" fillId="8" borderId="0" xfId="0" applyFont="1" applyFill="1" applyBorder="1" applyAlignment="1"/>
    <xf numFmtId="0" fontId="14" fillId="8" borderId="0" xfId="0" applyFont="1" applyFill="1" applyBorder="1" applyAlignment="1">
      <alignment horizontal="center" vertical="center" wrapText="1"/>
    </xf>
    <xf numFmtId="2" fontId="14" fillId="8" borderId="0" xfId="0" applyNumberFormat="1" applyFont="1" applyFill="1" applyBorder="1" applyAlignment="1">
      <alignment horizontal="center" vertical="center"/>
    </xf>
    <xf numFmtId="0" fontId="2" fillId="0" borderId="0" xfId="0" applyFont="1" applyFill="1"/>
    <xf numFmtId="0" fontId="0" fillId="0" borderId="0" xfId="0" applyFill="1"/>
    <xf numFmtId="0" fontId="0" fillId="0" borderId="0" xfId="0" applyBorder="1"/>
    <xf numFmtId="0" fontId="12" fillId="8" borderId="0" xfId="0" applyFont="1" applyFill="1" applyProtection="1">
      <protection locked="0"/>
    </xf>
    <xf numFmtId="0" fontId="14" fillId="8" borderId="0" xfId="0" applyFont="1" applyFill="1" applyBorder="1" applyProtection="1"/>
    <xf numFmtId="0" fontId="18" fillId="8" borderId="0" xfId="0" applyFont="1" applyFill="1" applyBorder="1" applyAlignment="1">
      <alignment horizontal="left" vertical="top" wrapText="1"/>
    </xf>
    <xf numFmtId="14" fontId="18" fillId="9" borderId="0" xfId="0" applyNumberFormat="1" applyFont="1" applyFill="1" applyBorder="1" applyAlignment="1" applyProtection="1">
      <alignment horizontal="center" vertical="center"/>
      <protection locked="0"/>
    </xf>
    <xf numFmtId="0" fontId="18" fillId="9" borderId="0" xfId="0" applyFont="1" applyFill="1" applyBorder="1" applyAlignment="1">
      <alignment horizontal="center" vertical="center" wrapText="1"/>
    </xf>
    <xf numFmtId="0" fontId="13" fillId="8" borderId="0" xfId="0" applyFont="1" applyFill="1" applyBorder="1"/>
    <xf numFmtId="0" fontId="14" fillId="8" borderId="0" xfId="0" applyFont="1" applyFill="1" applyBorder="1" applyAlignment="1">
      <alignment horizontal="center"/>
    </xf>
    <xf numFmtId="0" fontId="14" fillId="8" borderId="0" xfId="0" applyFont="1" applyFill="1" applyBorder="1" applyAlignment="1"/>
    <xf numFmtId="0" fontId="12" fillId="8" borderId="0" xfId="0" applyFont="1" applyFill="1" applyBorder="1" applyProtection="1"/>
    <xf numFmtId="0" fontId="12" fillId="8" borderId="0" xfId="0" applyFont="1" applyFill="1" applyBorder="1" applyAlignment="1"/>
    <xf numFmtId="14" fontId="12" fillId="8" borderId="0" xfId="0" applyNumberFormat="1" applyFont="1" applyFill="1" applyBorder="1" applyAlignment="1"/>
    <xf numFmtId="0" fontId="14" fillId="8" borderId="0" xfId="0" quotePrefix="1" applyFont="1" applyFill="1" applyBorder="1" applyAlignment="1">
      <alignment horizontal="left" vertical="center" wrapText="1"/>
    </xf>
    <xf numFmtId="164" fontId="14" fillId="8" borderId="0" xfId="0" applyNumberFormat="1" applyFont="1" applyFill="1" applyBorder="1" applyAlignment="1">
      <alignment horizontal="center" vertical="center" wrapText="1"/>
    </xf>
    <xf numFmtId="0" fontId="12" fillId="8" borderId="0" xfId="0" applyFont="1" applyFill="1" applyBorder="1" applyAlignment="1">
      <alignment vertical="center"/>
    </xf>
    <xf numFmtId="0" fontId="12" fillId="8" borderId="0" xfId="0" applyFont="1" applyFill="1" applyBorder="1" applyAlignment="1">
      <alignment vertical="center" wrapText="1"/>
    </xf>
    <xf numFmtId="0" fontId="22" fillId="0" borderId="0" xfId="0" applyFont="1"/>
    <xf numFmtId="0" fontId="18" fillId="8" borderId="0" xfId="0" applyFont="1" applyFill="1" applyBorder="1" applyAlignment="1">
      <alignment horizontal="left" vertical="center" wrapText="1"/>
    </xf>
    <xf numFmtId="0" fontId="18" fillId="8" borderId="0" xfId="0" applyFont="1" applyFill="1" applyBorder="1" applyAlignment="1">
      <alignment horizontal="left" vertical="top" wrapText="1"/>
    </xf>
    <xf numFmtId="0" fontId="18" fillId="8" borderId="0" xfId="0" applyFont="1" applyFill="1" applyBorder="1" applyAlignment="1">
      <alignment horizontal="left" vertical="center"/>
    </xf>
    <xf numFmtId="0" fontId="18" fillId="8" borderId="0" xfId="0" quotePrefix="1" applyFont="1" applyFill="1" applyBorder="1" applyAlignment="1">
      <alignment horizontal="left" vertical="center" wrapText="1"/>
    </xf>
    <xf numFmtId="164" fontId="18" fillId="9" borderId="0" xfId="0" applyNumberFormat="1" applyFont="1" applyFill="1" applyBorder="1" applyAlignment="1">
      <alignment horizontal="center" vertical="center" wrapText="1"/>
    </xf>
    <xf numFmtId="2" fontId="18" fillId="9" borderId="0" xfId="0" applyNumberFormat="1" applyFont="1" applyFill="1" applyBorder="1" applyAlignment="1">
      <alignment horizontal="center" vertical="center"/>
    </xf>
    <xf numFmtId="0" fontId="18" fillId="9" borderId="1" xfId="0" applyFont="1" applyFill="1" applyBorder="1" applyAlignment="1" applyProtection="1">
      <alignment horizontal="left" vertical="center" wrapText="1"/>
      <protection locked="0"/>
    </xf>
    <xf numFmtId="0" fontId="18" fillId="9" borderId="2" xfId="0" applyFont="1" applyFill="1" applyBorder="1" applyAlignment="1" applyProtection="1">
      <alignment horizontal="left" vertical="center" wrapText="1"/>
      <protection locked="0"/>
    </xf>
    <xf numFmtId="14" fontId="18" fillId="9" borderId="2" xfId="0" applyNumberFormat="1" applyFont="1" applyFill="1" applyBorder="1" applyAlignment="1" applyProtection="1">
      <alignment horizontal="center" vertical="center"/>
      <protection locked="0"/>
    </xf>
    <xf numFmtId="0" fontId="18" fillId="9" borderId="1" xfId="0" applyFont="1" applyFill="1" applyBorder="1" applyAlignment="1" applyProtection="1">
      <alignment horizontal="center" vertical="center"/>
      <protection locked="0"/>
    </xf>
    <xf numFmtId="0" fontId="18" fillId="9" borderId="2" xfId="0" applyFont="1" applyFill="1" applyBorder="1" applyAlignment="1" applyProtection="1">
      <alignment horizontal="center" vertical="center"/>
      <protection locked="0"/>
    </xf>
    <xf numFmtId="0" fontId="18" fillId="9" borderId="1" xfId="0" applyFont="1" applyFill="1" applyBorder="1" applyAlignment="1">
      <alignment horizontal="center" vertical="center" wrapText="1"/>
    </xf>
    <xf numFmtId="0" fontId="18" fillId="9" borderId="2" xfId="0" applyFont="1" applyFill="1" applyBorder="1" applyAlignment="1">
      <alignment horizontal="center" vertical="center" wrapText="1"/>
    </xf>
    <xf numFmtId="164" fontId="18" fillId="9" borderId="2" xfId="0" applyNumberFormat="1" applyFont="1" applyFill="1" applyBorder="1" applyAlignment="1">
      <alignment horizontal="center" vertical="center" wrapText="1"/>
    </xf>
    <xf numFmtId="2" fontId="18" fillId="9" borderId="2" xfId="0" applyNumberFormat="1" applyFont="1" applyFill="1" applyBorder="1" applyAlignment="1">
      <alignment horizontal="center" vertical="center"/>
    </xf>
    <xf numFmtId="0" fontId="18" fillId="8" borderId="0" xfId="0" applyFont="1" applyFill="1" applyBorder="1" applyAlignment="1">
      <alignment horizontal="left" vertical="center" wrapText="1"/>
    </xf>
    <xf numFmtId="14" fontId="12" fillId="8" borderId="0" xfId="0" applyNumberFormat="1" applyFont="1" applyFill="1"/>
    <xf numFmtId="0" fontId="0" fillId="0" borderId="3" xfId="0" applyBorder="1" applyAlignment="1">
      <alignment vertical="top"/>
    </xf>
    <xf numFmtId="0" fontId="7" fillId="0" borderId="3" xfId="0" applyFont="1" applyFill="1" applyBorder="1" applyAlignment="1">
      <alignment vertical="top" wrapText="1"/>
    </xf>
    <xf numFmtId="0" fontId="1" fillId="0" borderId="3" xfId="0" applyFont="1" applyFill="1" applyBorder="1" applyAlignment="1">
      <alignment vertical="top" wrapText="1"/>
    </xf>
    <xf numFmtId="0" fontId="0" fillId="0" borderId="3" xfId="0" applyFont="1" applyBorder="1" applyAlignment="1">
      <alignment vertical="top" wrapText="1"/>
    </xf>
    <xf numFmtId="0" fontId="7" fillId="0" borderId="3" xfId="0" applyFont="1" applyBorder="1" applyAlignment="1">
      <alignment vertical="top" wrapText="1"/>
    </xf>
    <xf numFmtId="0" fontId="1" fillId="0" borderId="3" xfId="0" applyFont="1" applyBorder="1" applyAlignment="1">
      <alignment vertical="top" wrapText="1"/>
    </xf>
    <xf numFmtId="0" fontId="18" fillId="8" borderId="0" xfId="0" applyFont="1" applyFill="1" applyBorder="1" applyAlignment="1">
      <alignment horizontal="left" vertical="center" wrapText="1"/>
    </xf>
    <xf numFmtId="0" fontId="18" fillId="8" borderId="0" xfId="0" applyFont="1" applyFill="1" applyAlignment="1">
      <alignment horizontal="left" vertical="top" wrapText="1"/>
    </xf>
    <xf numFmtId="0" fontId="18" fillId="8" borderId="0" xfId="0" applyFont="1" applyFill="1" applyAlignment="1">
      <alignment horizontal="left" vertical="center" wrapText="1"/>
    </xf>
    <xf numFmtId="0" fontId="23" fillId="8" borderId="0" xfId="0" applyFont="1" applyFill="1" applyBorder="1" applyAlignment="1">
      <alignment horizontal="left" vertical="center" wrapText="1"/>
    </xf>
    <xf numFmtId="0" fontId="18" fillId="9" borderId="0" xfId="0" applyFont="1" applyFill="1" applyBorder="1" applyAlignment="1">
      <alignment horizontal="left" vertical="center" wrapText="1"/>
    </xf>
    <xf numFmtId="0" fontId="18" fillId="8" borderId="0" xfId="0" applyFont="1" applyFill="1" applyBorder="1" applyAlignment="1">
      <alignment horizontal="left" vertical="top" wrapText="1"/>
    </xf>
    <xf numFmtId="0" fontId="18" fillId="8" borderId="0" xfId="0" applyFont="1" applyFill="1" applyBorder="1" applyAlignment="1">
      <alignment horizontal="left" vertical="center"/>
    </xf>
    <xf numFmtId="0" fontId="18" fillId="8" borderId="0" xfId="0" quotePrefix="1" applyFont="1" applyFill="1" applyBorder="1" applyAlignment="1">
      <alignment horizontal="left" vertical="center" wrapText="1"/>
    </xf>
    <xf numFmtId="0" fontId="20" fillId="0" borderId="0" xfId="0" applyFont="1" applyAlignment="1">
      <alignment horizontal="center" vertical="center"/>
    </xf>
    <xf numFmtId="0" fontId="21" fillId="0" borderId="0" xfId="0" applyFont="1" applyAlignment="1">
      <alignment horizontal="left" vertical="top" wrapText="1"/>
    </xf>
    <xf numFmtId="0" fontId="0" fillId="0" borderId="0" xfId="0" applyFont="1" applyAlignment="1">
      <alignment horizontal="left" vertical="center" wrapText="1"/>
    </xf>
  </cellXfs>
  <cellStyles count="1">
    <cellStyle name="Standard" xfId="0" builtinId="0"/>
  </cellStyles>
  <dxfs count="38">
    <dxf>
      <font>
        <b/>
        <i val="0"/>
        <color theme="0"/>
      </font>
      <fill>
        <patternFill>
          <bgColor theme="5" tint="0.39994506668294322"/>
        </patternFill>
      </fill>
    </dxf>
    <dxf>
      <font>
        <b/>
        <i val="0"/>
        <color theme="0"/>
      </font>
      <fill>
        <patternFill>
          <bgColor theme="6" tint="-0.24994659260841701"/>
        </patternFill>
      </fill>
    </dxf>
    <dxf>
      <font>
        <b/>
        <i val="0"/>
        <color theme="5" tint="-0.24994659260841701"/>
      </font>
      <fill>
        <patternFill>
          <bgColor theme="0" tint="-4.9989318521683403E-2"/>
        </patternFill>
      </fill>
    </dxf>
    <dxf>
      <font>
        <b/>
        <i val="0"/>
        <color theme="5" tint="-0.24994659260841701"/>
      </font>
      <fill>
        <patternFill>
          <bgColor theme="0" tint="-4.9989318521683403E-2"/>
        </patternFill>
      </fill>
    </dxf>
    <dxf>
      <font>
        <b/>
        <i val="0"/>
        <color theme="0"/>
      </font>
      <fill>
        <patternFill>
          <bgColor theme="5" tint="0.39994506668294322"/>
        </patternFill>
      </fill>
    </dxf>
    <dxf>
      <font>
        <b/>
        <i val="0"/>
        <color theme="0"/>
      </font>
      <fill>
        <patternFill>
          <bgColor theme="6" tint="-0.24994659260841701"/>
        </patternFill>
      </fill>
    </dxf>
    <dxf>
      <font>
        <b/>
        <i val="0"/>
        <color theme="5" tint="-0.24994659260841701"/>
      </font>
      <fill>
        <patternFill>
          <bgColor theme="0" tint="-4.9989318521683403E-2"/>
        </patternFill>
      </fill>
    </dxf>
    <dxf>
      <font>
        <b/>
        <i val="0"/>
        <color theme="5" tint="-0.24994659260841701"/>
      </font>
      <fill>
        <patternFill>
          <bgColor theme="0" tint="-4.9989318521683403E-2"/>
        </patternFill>
      </fill>
    </dxf>
    <dxf>
      <font>
        <b/>
        <i val="0"/>
        <color theme="0"/>
      </font>
      <fill>
        <patternFill>
          <bgColor theme="5" tint="0.39994506668294322"/>
        </patternFill>
      </fill>
    </dxf>
    <dxf>
      <font>
        <b/>
        <i val="0"/>
        <color theme="0"/>
      </font>
      <fill>
        <patternFill>
          <bgColor theme="6" tint="-0.24994659260841701"/>
        </patternFill>
      </fill>
    </dxf>
    <dxf>
      <font>
        <b/>
        <i val="0"/>
        <color theme="5" tint="-0.24994659260841701"/>
      </font>
      <fill>
        <patternFill>
          <bgColor theme="0" tint="-4.9989318521683403E-2"/>
        </patternFill>
      </fill>
    </dxf>
    <dxf>
      <font>
        <b/>
        <i val="0"/>
        <color theme="5" tint="-0.24994659260841701"/>
      </font>
      <fill>
        <patternFill>
          <bgColor theme="0" tint="-4.9989318521683403E-2"/>
        </patternFill>
      </fill>
    </dxf>
    <dxf>
      <font>
        <b/>
        <i val="0"/>
        <color theme="0"/>
      </font>
      <fill>
        <patternFill>
          <bgColor theme="5" tint="0.39994506668294322"/>
        </patternFill>
      </fill>
    </dxf>
    <dxf>
      <font>
        <b/>
        <i val="0"/>
        <color theme="0"/>
      </font>
      <fill>
        <patternFill>
          <bgColor theme="6" tint="-0.24994659260841701"/>
        </patternFill>
      </fill>
    </dxf>
    <dxf>
      <font>
        <b/>
        <i val="0"/>
        <color theme="5" tint="-0.24994659260841701"/>
      </font>
      <fill>
        <patternFill>
          <bgColor theme="0" tint="-4.9989318521683403E-2"/>
        </patternFill>
      </fill>
    </dxf>
    <dxf>
      <font>
        <b/>
        <i val="0"/>
        <color theme="5" tint="-0.24994659260841701"/>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b/>
        <i val="0"/>
        <color theme="9" tint="-0.499984740745262"/>
      </font>
      <fill>
        <patternFill patternType="solid">
          <bgColor theme="0" tint="-4.9989318521683403E-2"/>
        </patternFill>
      </fill>
    </dxf>
    <dxf>
      <font>
        <b/>
        <i val="0"/>
        <color theme="9" tint="-0.499984740745262"/>
      </font>
      <fill>
        <patternFill>
          <bgColor theme="0" tint="-4.9989318521683403E-2"/>
        </patternFill>
      </fill>
    </dxf>
    <dxf>
      <font>
        <b/>
        <i val="0"/>
        <color theme="9"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fgColor theme="0" tint="-4.9989318521683403E-2"/>
        </patternFill>
      </fill>
    </dxf>
    <dxf>
      <font>
        <b/>
        <i val="0"/>
        <color theme="0"/>
      </font>
      <fill>
        <patternFill>
          <bgColor theme="5" tint="0.39994506668294322"/>
        </patternFill>
      </fill>
    </dxf>
    <dxf>
      <font>
        <b/>
        <i val="0"/>
        <color theme="0"/>
      </font>
      <fill>
        <patternFill>
          <bgColor theme="6" tint="-0.24994659260841701"/>
        </patternFill>
      </fill>
    </dxf>
    <dxf>
      <font>
        <b val="0"/>
        <i val="0"/>
        <color theme="0" tint="-4.9989318521683403E-2"/>
      </font>
      <fill>
        <patternFill patternType="solid">
          <bgColor theme="0" tint="-4.9989318521683403E-2"/>
        </patternFill>
      </fill>
    </dxf>
    <dxf>
      <font>
        <color theme="0" tint="-4.9989318521683403E-2"/>
      </font>
      <fill>
        <patternFill>
          <bgColor theme="0" tint="-4.9989318521683403E-2"/>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Binder!A1"/><Relationship Id="rId2" Type="http://schemas.openxmlformats.org/officeDocument/2006/relationships/image" Target="../media/image1.png"/><Relationship Id="rId1" Type="http://schemas.openxmlformats.org/officeDocument/2006/relationships/hyperlink" Target="#Malaquias!A1"/></Relationships>
</file>

<file path=xl/drawings/_rels/drawing2.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3.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6" Type="http://schemas.microsoft.com/office/2007/relationships/hdphoto" Target="../media/hdphoto3.wdp"/><Relationship Id="rId5" Type="http://schemas.openxmlformats.org/officeDocument/2006/relationships/image" Target="../media/image4.png"/><Relationship Id="rId10" Type="http://schemas.openxmlformats.org/officeDocument/2006/relationships/hyperlink" Target="https://www.karger.com/Article/FullText/355411" TargetMode="External"/><Relationship Id="rId4" Type="http://schemas.microsoft.com/office/2007/relationships/hdphoto" Target="../media/hdphoto2.wdp"/><Relationship Id="rId9" Type="http://schemas.openxmlformats.org/officeDocument/2006/relationships/hyperlink" Target="#Berechnungen!A1"/></Relationships>
</file>

<file path=xl/drawings/_rels/drawing3.xml.rels><?xml version="1.0" encoding="UTF-8" standalone="yes"?>
<Relationships xmlns="http://schemas.openxmlformats.org/package/2006/relationships"><Relationship Id="rId3" Type="http://schemas.openxmlformats.org/officeDocument/2006/relationships/hyperlink" Target="https://academic.oup.com/jcem/article-lookup/doi/10.1210/jc.2003-030136" TargetMode="External"/><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hyperlink" Target="#Berechnungen!A1"/></Relationships>
</file>

<file path=xl/drawings/drawing1.xml><?xml version="1.0" encoding="utf-8"?>
<xdr:wsDr xmlns:xdr="http://schemas.openxmlformats.org/drawingml/2006/spreadsheetDrawing" xmlns:a="http://schemas.openxmlformats.org/drawingml/2006/main">
  <xdr:twoCellAnchor>
    <xdr:from>
      <xdr:col>2</xdr:col>
      <xdr:colOff>35719</xdr:colOff>
      <xdr:row>19</xdr:row>
      <xdr:rowOff>7145</xdr:rowOff>
    </xdr:from>
    <xdr:to>
      <xdr:col>7</xdr:col>
      <xdr:colOff>1064419</xdr:colOff>
      <xdr:row>19</xdr:row>
      <xdr:rowOff>228601</xdr:rowOff>
    </xdr:to>
    <xdr:sp macro="" textlink="">
      <xdr:nvSpPr>
        <xdr:cNvPr id="4" name="Rechteck 3">
          <a:hlinkClick xmlns:r="http://schemas.openxmlformats.org/officeDocument/2006/relationships" r:id="rId1"/>
        </xdr:cNvPr>
        <xdr:cNvSpPr/>
      </xdr:nvSpPr>
      <xdr:spPr>
        <a:xfrm>
          <a:off x="969169" y="5331620"/>
          <a:ext cx="5429250" cy="2214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lang="de-DE" sz="1000" b="0">
              <a:solidFill>
                <a:schemeClr val="tx1">
                  <a:lumMod val="95000"/>
                  <a:lumOff val="5000"/>
                </a:schemeClr>
              </a:solidFill>
              <a:latin typeface="Corbel" panose="020B0503020204020204" pitchFamily="34" charset="0"/>
            </a:rPr>
            <a:t>Weiterführende Informationen zur SDS Sitzhöhe/Körperhöhe nach Malaquias et al. (Link)</a:t>
          </a:r>
        </a:p>
      </xdr:txBody>
    </xdr:sp>
    <xdr:clientData/>
  </xdr:twoCellAnchor>
  <xdr:twoCellAnchor editAs="oneCell">
    <xdr:from>
      <xdr:col>7</xdr:col>
      <xdr:colOff>314325</xdr:colOff>
      <xdr:row>1</xdr:row>
      <xdr:rowOff>142875</xdr:rowOff>
    </xdr:from>
    <xdr:to>
      <xdr:col>7</xdr:col>
      <xdr:colOff>1021080</xdr:colOff>
      <xdr:row>3</xdr:row>
      <xdr:rowOff>212725</xdr:rowOff>
    </xdr:to>
    <xdr:pic>
      <xdr:nvPicPr>
        <xdr:cNvPr id="6" name="Picture 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15025" y="333375"/>
          <a:ext cx="706755" cy="384175"/>
        </a:xfrm>
        <a:prstGeom prst="rect">
          <a:avLst/>
        </a:prstGeom>
        <a:noFill/>
        <a:ln>
          <a:noFill/>
        </a:ln>
      </xdr:spPr>
    </xdr:pic>
    <xdr:clientData/>
  </xdr:twoCellAnchor>
  <xdr:oneCellAnchor>
    <xdr:from>
      <xdr:col>2</xdr:col>
      <xdr:colOff>901350</xdr:colOff>
      <xdr:row>31</xdr:row>
      <xdr:rowOff>79375</xdr:rowOff>
    </xdr:from>
    <xdr:ext cx="3851625" cy="399148"/>
    <mc:AlternateContent xmlns:mc="http://schemas.openxmlformats.org/markup-compatibility/2006" xmlns:a14="http://schemas.microsoft.com/office/drawing/2010/main">
      <mc:Choice Requires="a14">
        <xdr:sp macro="" textlink="">
          <xdr:nvSpPr>
            <xdr:cNvPr id="5" name="Textfeld 4"/>
            <xdr:cNvSpPr txBox="1"/>
          </xdr:nvSpPr>
          <xdr:spPr>
            <a:xfrm>
              <a:off x="1834800" y="9413875"/>
              <a:ext cx="3851625" cy="399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f>
                      <m:fPr>
                        <m:ctrlPr>
                          <a:rPr lang="de-DE" sz="1000" i="1">
                            <a:latin typeface="Cambria Math" panose="02040503050406030204" pitchFamily="18" charset="0"/>
                          </a:rPr>
                        </m:ctrlPr>
                      </m:fPr>
                      <m:num>
                        <m:r>
                          <a:rPr lang="de-DE" sz="1000" b="0" i="1">
                            <a:latin typeface="Cambria Math"/>
                          </a:rPr>
                          <m:t>𝐵𝑒𝑖𝑛𝑙</m:t>
                        </m:r>
                        <m:r>
                          <a:rPr lang="de-DE" sz="1000" b="0" i="1">
                            <a:latin typeface="Cambria Math"/>
                          </a:rPr>
                          <m:t>ä</m:t>
                        </m:r>
                        <m:r>
                          <a:rPr lang="de-DE" sz="1000" b="0" i="1">
                            <a:latin typeface="Cambria Math"/>
                          </a:rPr>
                          <m:t>𝑛𝑔𝑒</m:t>
                        </m:r>
                        <m:r>
                          <a:rPr lang="de-DE" sz="1000" b="0" i="1">
                            <a:latin typeface="Cambria Math"/>
                          </a:rPr>
                          <m:t>+</m:t>
                        </m:r>
                        <m:r>
                          <a:rPr lang="de-DE" sz="1000" b="0" i="1">
                            <a:latin typeface="Cambria Math"/>
                          </a:rPr>
                          <m:t>𝐴𝑟𝑚𝑠𝑝𝑎𝑛𝑛𝑤𝑒𝑖𝑡𝑒</m:t>
                        </m:r>
                      </m:num>
                      <m:den>
                        <m:r>
                          <a:rPr lang="de-DE" sz="1000" b="0" i="1">
                            <a:latin typeface="Cambria Math"/>
                          </a:rPr>
                          <m:t>𝑆𝑖𝑡𝑧h</m:t>
                        </m:r>
                        <m:r>
                          <a:rPr lang="de-DE" sz="1000" b="0" i="1">
                            <a:latin typeface="Cambria Math"/>
                          </a:rPr>
                          <m:t>ö</m:t>
                        </m:r>
                        <m:r>
                          <a:rPr lang="de-DE" sz="1000" b="0" i="1">
                            <a:latin typeface="Cambria Math"/>
                          </a:rPr>
                          <m:t>h𝑒</m:t>
                        </m:r>
                      </m:den>
                    </m:f>
                    <m:r>
                      <a:rPr lang="de-DE" sz="1000" b="0" i="1">
                        <a:latin typeface="Cambria Math"/>
                      </a:rPr>
                      <m:t>&lt;1,95+</m:t>
                    </m:r>
                    <m:f>
                      <m:fPr>
                        <m:ctrlPr>
                          <a:rPr lang="de-DE" sz="1000" b="0" i="1">
                            <a:latin typeface="Cambria Math" panose="02040503050406030204" pitchFamily="18" charset="0"/>
                          </a:rPr>
                        </m:ctrlPr>
                      </m:fPr>
                      <m:num>
                        <m:r>
                          <a:rPr lang="de-DE" sz="1000" b="0" i="1">
                            <a:latin typeface="Cambria Math"/>
                          </a:rPr>
                          <m:t>1</m:t>
                        </m:r>
                      </m:num>
                      <m:den>
                        <m:r>
                          <a:rPr lang="de-DE" sz="1000" b="0" i="1">
                            <a:latin typeface="Cambria Math"/>
                          </a:rPr>
                          <m:t>2</m:t>
                        </m:r>
                      </m:den>
                    </m:f>
                    <m:r>
                      <a:rPr lang="de-DE" sz="1000" b="0" i="1">
                        <a:latin typeface="Cambria Math"/>
                      </a:rPr>
                      <m:t>𝐾</m:t>
                    </m:r>
                    <m:r>
                      <a:rPr lang="de-DE" sz="1000" b="0" i="1">
                        <a:latin typeface="Cambria Math"/>
                      </a:rPr>
                      <m:t>ö</m:t>
                    </m:r>
                    <m:r>
                      <a:rPr lang="de-DE" sz="1000" b="0" i="1">
                        <a:latin typeface="Cambria Math"/>
                      </a:rPr>
                      <m:t>𝑟𝑝𝑒𝑟h</m:t>
                    </m:r>
                    <m:r>
                      <a:rPr lang="de-DE" sz="1000" b="0" i="1">
                        <a:latin typeface="Cambria Math"/>
                      </a:rPr>
                      <m:t>ö</m:t>
                    </m:r>
                    <m:r>
                      <a:rPr lang="de-DE" sz="1000" b="0" i="1">
                        <a:latin typeface="Cambria Math"/>
                      </a:rPr>
                      <m:t>h𝑒</m:t>
                    </m:r>
                    <m:r>
                      <a:rPr lang="de-DE" sz="1000" b="0" i="1">
                        <a:latin typeface="Cambria Math"/>
                      </a:rPr>
                      <m:t> (</m:t>
                    </m:r>
                    <m:r>
                      <a:rPr lang="de-DE" sz="1000" b="0" i="1">
                        <a:latin typeface="Cambria Math"/>
                      </a:rPr>
                      <m:t>𝑚</m:t>
                    </m:r>
                    <m:r>
                      <a:rPr lang="de-DE" sz="1000" b="0" i="1">
                        <a:latin typeface="Cambria Math"/>
                      </a:rPr>
                      <m:t>)</m:t>
                    </m:r>
                  </m:oMath>
                </m:oMathPara>
              </a14:m>
              <a:endParaRPr lang="de-DE" sz="1000"/>
            </a:p>
          </xdr:txBody>
        </xdr:sp>
      </mc:Choice>
      <mc:Fallback xmlns="">
        <xdr:sp macro="" textlink="">
          <xdr:nvSpPr>
            <xdr:cNvPr id="5" name="Textfeld 4"/>
            <xdr:cNvSpPr txBox="1"/>
          </xdr:nvSpPr>
          <xdr:spPr>
            <a:xfrm>
              <a:off x="1834800" y="9413875"/>
              <a:ext cx="3851625" cy="399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de-DE" sz="1000" i="0">
                  <a:latin typeface="Cambria Math" panose="02040503050406030204" pitchFamily="18" charset="0"/>
                </a:rPr>
                <a:t>(</a:t>
              </a:r>
              <a:r>
                <a:rPr lang="de-DE" sz="1000" b="0" i="0">
                  <a:latin typeface="Cambria Math"/>
                </a:rPr>
                <a:t>𝐵𝑒𝑖𝑛𝑙ä𝑛𝑔𝑒+𝐴𝑟𝑚𝑠𝑝𝑎𝑛𝑛𝑤𝑒𝑖𝑡𝑒</a:t>
              </a:r>
              <a:r>
                <a:rPr lang="de-DE" sz="1000" b="0" i="0">
                  <a:latin typeface="Cambria Math" panose="02040503050406030204" pitchFamily="18" charset="0"/>
                </a:rPr>
                <a:t>)/</a:t>
              </a:r>
              <a:r>
                <a:rPr lang="de-DE" sz="1000" b="0" i="0">
                  <a:latin typeface="Cambria Math"/>
                </a:rPr>
                <a:t>𝑆𝑖𝑡𝑧ℎöℎ𝑒&lt;1,95+1</a:t>
              </a:r>
              <a:r>
                <a:rPr lang="de-DE" sz="1000" b="0" i="0">
                  <a:latin typeface="Cambria Math" panose="02040503050406030204" pitchFamily="18" charset="0"/>
                </a:rPr>
                <a:t>/</a:t>
              </a:r>
              <a:r>
                <a:rPr lang="de-DE" sz="1000" b="0" i="0">
                  <a:latin typeface="Cambria Math"/>
                </a:rPr>
                <a:t>2 𝐾ö𝑟𝑝𝑒𝑟ℎöℎ𝑒 (𝑚)</a:t>
              </a:r>
              <a:endParaRPr lang="de-DE" sz="1000"/>
            </a:p>
          </xdr:txBody>
        </xdr:sp>
      </mc:Fallback>
    </mc:AlternateContent>
    <xdr:clientData/>
  </xdr:oneCellAnchor>
  <xdr:twoCellAnchor>
    <xdr:from>
      <xdr:col>2</xdr:col>
      <xdr:colOff>35615</xdr:colOff>
      <xdr:row>34</xdr:row>
      <xdr:rowOff>815069</xdr:rowOff>
    </xdr:from>
    <xdr:to>
      <xdr:col>8</xdr:col>
      <xdr:colOff>9525</xdr:colOff>
      <xdr:row>36</xdr:row>
      <xdr:rowOff>85725</xdr:rowOff>
    </xdr:to>
    <xdr:sp macro="" textlink="">
      <xdr:nvSpPr>
        <xdr:cNvPr id="7" name="Rechteck 6">
          <a:hlinkClick xmlns:r="http://schemas.openxmlformats.org/officeDocument/2006/relationships" r:id="rId3"/>
        </xdr:cNvPr>
        <xdr:cNvSpPr/>
      </xdr:nvSpPr>
      <xdr:spPr>
        <a:xfrm>
          <a:off x="969065" y="10368644"/>
          <a:ext cx="5498410" cy="5374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lang="de-DE" sz="1000">
              <a:solidFill>
                <a:sysClr val="windowText" lastClr="000000"/>
              </a:solidFill>
              <a:latin typeface="Corbel" panose="020B0503020204020204" pitchFamily="34" charset="0"/>
            </a:rPr>
            <a:t>Weiterführende Informationen zum Extremitäten/Sitzhöhen-Verhältnis nach Binder et al. (Link)</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231319</xdr:colOff>
      <xdr:row>48</xdr:row>
      <xdr:rowOff>128031</xdr:rowOff>
    </xdr:from>
    <xdr:to>
      <xdr:col>10</xdr:col>
      <xdr:colOff>938724</xdr:colOff>
      <xdr:row>92</xdr:row>
      <xdr:rowOff>49503</xdr:rowOff>
    </xdr:to>
    <xdr:pic>
      <xdr:nvPicPr>
        <xdr:cNvPr id="3" name="Grafik 2"/>
        <xdr:cNvPicPr>
          <a:picLocks noChangeAspect="1"/>
        </xdr:cNvPicPr>
      </xdr:nvPicPr>
      <xdr:blipFill rotWithShape="1">
        <a:blip xmlns:r="http://schemas.openxmlformats.org/officeDocument/2006/relationships" r:embed="rId1" cstate="screen">
          <a:extLst>
            <a:ext uri="{BEBA8EAE-BF5A-486C-A8C5-ECC9F3942E4B}">
              <a14:imgProps xmlns:a14="http://schemas.microsoft.com/office/drawing/2010/main">
                <a14:imgLayer r:embed="rId2">
                  <a14:imgEffect>
                    <a14:saturation sat="400000"/>
                  </a14:imgEffect>
                </a14:imgLayer>
              </a14:imgProps>
            </a:ext>
            <a:ext uri="{28A0092B-C50C-407E-A947-70E740481C1C}">
              <a14:useLocalDpi xmlns:a14="http://schemas.microsoft.com/office/drawing/2010/main"/>
            </a:ext>
          </a:extLst>
        </a:blip>
        <a:srcRect/>
        <a:stretch/>
      </xdr:blipFill>
      <xdr:spPr>
        <a:xfrm>
          <a:off x="231319" y="9272031"/>
          <a:ext cx="7498730" cy="8303472"/>
        </a:xfrm>
        <a:prstGeom prst="rect">
          <a:avLst/>
        </a:prstGeom>
      </xdr:spPr>
    </xdr:pic>
    <xdr:clientData/>
  </xdr:twoCellAnchor>
  <xdr:twoCellAnchor editAs="oneCell">
    <xdr:from>
      <xdr:col>0</xdr:col>
      <xdr:colOff>0</xdr:colOff>
      <xdr:row>4</xdr:row>
      <xdr:rowOff>0</xdr:rowOff>
    </xdr:from>
    <xdr:to>
      <xdr:col>10</xdr:col>
      <xdr:colOff>707405</xdr:colOff>
      <xdr:row>49</xdr:row>
      <xdr:rowOff>90667</xdr:rowOff>
    </xdr:to>
    <xdr:pic>
      <xdr:nvPicPr>
        <xdr:cNvPr id="4" name="Grafik 3"/>
        <xdr:cNvPicPr>
          <a:picLocks noChangeAspect="1"/>
        </xdr:cNvPicPr>
      </xdr:nvPicPr>
      <xdr:blipFill rotWithShape="1">
        <a:blip xmlns:r="http://schemas.openxmlformats.org/officeDocument/2006/relationships" r:embed="rId3" cstate="screen">
          <a:extLst>
            <a:ext uri="{BEBA8EAE-BF5A-486C-A8C5-ECC9F3942E4B}">
              <a14:imgProps xmlns:a14="http://schemas.microsoft.com/office/drawing/2010/main">
                <a14:imgLayer r:embed="rId4">
                  <a14:imgEffect>
                    <a14:saturation sat="400000"/>
                  </a14:imgEffect>
                </a14:imgLayer>
              </a14:imgProps>
            </a:ext>
            <a:ext uri="{28A0092B-C50C-407E-A947-70E740481C1C}">
              <a14:useLocalDpi xmlns:a14="http://schemas.microsoft.com/office/drawing/2010/main"/>
            </a:ext>
          </a:extLst>
        </a:blip>
        <a:srcRect/>
        <a:stretch/>
      </xdr:blipFill>
      <xdr:spPr>
        <a:xfrm>
          <a:off x="0" y="762000"/>
          <a:ext cx="7498730" cy="8663167"/>
        </a:xfrm>
        <a:prstGeom prst="rect">
          <a:avLst/>
        </a:prstGeom>
      </xdr:spPr>
    </xdr:pic>
    <xdr:clientData/>
  </xdr:twoCellAnchor>
  <xdr:twoCellAnchor editAs="oneCell">
    <xdr:from>
      <xdr:col>0</xdr:col>
      <xdr:colOff>9527</xdr:colOff>
      <xdr:row>91</xdr:row>
      <xdr:rowOff>93896</xdr:rowOff>
    </xdr:from>
    <xdr:to>
      <xdr:col>10</xdr:col>
      <xdr:colOff>716932</xdr:colOff>
      <xdr:row>117</xdr:row>
      <xdr:rowOff>121760</xdr:rowOff>
    </xdr:to>
    <xdr:pic>
      <xdr:nvPicPr>
        <xdr:cNvPr id="13" name="Grafik 12"/>
        <xdr:cNvPicPr>
          <a:picLocks noChangeAspect="1"/>
        </xdr:cNvPicPr>
      </xdr:nvPicPr>
      <xdr:blipFill rotWithShape="1">
        <a:blip xmlns:r="http://schemas.openxmlformats.org/officeDocument/2006/relationships" r:embed="rId5" cstate="screen">
          <a:extLst>
            <a:ext uri="{BEBA8EAE-BF5A-486C-A8C5-ECC9F3942E4B}">
              <a14:imgProps xmlns:a14="http://schemas.microsoft.com/office/drawing/2010/main">
                <a14:imgLayer r:embed="rId6">
                  <a14:imgEffect>
                    <a14:saturation sat="400000"/>
                  </a14:imgEffect>
                </a14:imgLayer>
              </a14:imgProps>
            </a:ext>
            <a:ext uri="{28A0092B-C50C-407E-A947-70E740481C1C}">
              <a14:useLocalDpi xmlns:a14="http://schemas.microsoft.com/office/drawing/2010/main"/>
            </a:ext>
          </a:extLst>
        </a:blip>
        <a:srcRect/>
        <a:stretch/>
      </xdr:blipFill>
      <xdr:spPr>
        <a:xfrm>
          <a:off x="9527" y="17429396"/>
          <a:ext cx="7498730" cy="4980864"/>
        </a:xfrm>
        <a:prstGeom prst="rect">
          <a:avLst/>
        </a:prstGeom>
      </xdr:spPr>
    </xdr:pic>
    <xdr:clientData/>
  </xdr:twoCellAnchor>
  <xdr:twoCellAnchor editAs="oneCell">
    <xdr:from>
      <xdr:col>0</xdr:col>
      <xdr:colOff>280307</xdr:colOff>
      <xdr:row>117</xdr:row>
      <xdr:rowOff>176891</xdr:rowOff>
    </xdr:from>
    <xdr:to>
      <xdr:col>10</xdr:col>
      <xdr:colOff>987712</xdr:colOff>
      <xdr:row>164</xdr:row>
      <xdr:rowOff>133350</xdr:rowOff>
    </xdr:to>
    <xdr:pic>
      <xdr:nvPicPr>
        <xdr:cNvPr id="14" name="Grafik 13"/>
        <xdr:cNvPicPr>
          <a:picLocks noChangeAspect="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saturation sat="400000"/>
                  </a14:imgEffect>
                </a14:imgLayer>
              </a14:imgProps>
            </a:ext>
            <a:ext uri="{28A0092B-C50C-407E-A947-70E740481C1C}">
              <a14:useLocalDpi xmlns:a14="http://schemas.microsoft.com/office/drawing/2010/main" val="0"/>
            </a:ext>
          </a:extLst>
        </a:blip>
        <a:srcRect/>
        <a:stretch/>
      </xdr:blipFill>
      <xdr:spPr>
        <a:xfrm>
          <a:off x="280307" y="22465391"/>
          <a:ext cx="7498730" cy="8909959"/>
        </a:xfrm>
        <a:prstGeom prst="rect">
          <a:avLst/>
        </a:prstGeom>
      </xdr:spPr>
    </xdr:pic>
    <xdr:clientData/>
  </xdr:twoCellAnchor>
  <xdr:twoCellAnchor>
    <xdr:from>
      <xdr:col>9</xdr:col>
      <xdr:colOff>63440</xdr:colOff>
      <xdr:row>0</xdr:row>
      <xdr:rowOff>152400</xdr:rowOff>
    </xdr:from>
    <xdr:to>
      <xdr:col>11</xdr:col>
      <xdr:colOff>72965</xdr:colOff>
      <xdr:row>2</xdr:row>
      <xdr:rowOff>152400</xdr:rowOff>
    </xdr:to>
    <xdr:sp macro="" textlink="">
      <xdr:nvSpPr>
        <xdr:cNvPr id="15" name="Rechteck 14">
          <a:hlinkClick xmlns:r="http://schemas.openxmlformats.org/officeDocument/2006/relationships" r:id="rId9"/>
        </xdr:cNvPr>
        <xdr:cNvSpPr/>
      </xdr:nvSpPr>
      <xdr:spPr>
        <a:xfrm>
          <a:off x="6921440" y="152400"/>
          <a:ext cx="1533525" cy="3810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000">
              <a:solidFill>
                <a:sysClr val="windowText" lastClr="000000"/>
              </a:solidFill>
              <a:latin typeface="Corbel" panose="020B0503020204020204" pitchFamily="34" charset="0"/>
            </a:rPr>
            <a:t>zurück</a:t>
          </a:r>
          <a:r>
            <a:rPr lang="de-DE" sz="1000" baseline="0">
              <a:solidFill>
                <a:sysClr val="windowText" lastClr="000000"/>
              </a:solidFill>
              <a:latin typeface="Corbel" panose="020B0503020204020204" pitchFamily="34" charset="0"/>
            </a:rPr>
            <a:t> zur Berechnung</a:t>
          </a:r>
          <a:endParaRPr lang="de-DE" sz="1000">
            <a:solidFill>
              <a:sysClr val="windowText" lastClr="000000"/>
            </a:solidFill>
            <a:latin typeface="Corbel" panose="020B0503020204020204" pitchFamily="34" charset="0"/>
          </a:endParaRPr>
        </a:p>
      </xdr:txBody>
    </xdr:sp>
    <xdr:clientData/>
  </xdr:twoCellAnchor>
  <xdr:twoCellAnchor>
    <xdr:from>
      <xdr:col>9</xdr:col>
      <xdr:colOff>63440</xdr:colOff>
      <xdr:row>47</xdr:row>
      <xdr:rowOff>65314</xdr:rowOff>
    </xdr:from>
    <xdr:to>
      <xdr:col>11</xdr:col>
      <xdr:colOff>72965</xdr:colOff>
      <xdr:row>49</xdr:row>
      <xdr:rowOff>65314</xdr:rowOff>
    </xdr:to>
    <xdr:sp macro="" textlink="">
      <xdr:nvSpPr>
        <xdr:cNvPr id="21" name="Rechteck 20">
          <a:hlinkClick xmlns:r="http://schemas.openxmlformats.org/officeDocument/2006/relationships" r:id="rId9"/>
        </xdr:cNvPr>
        <xdr:cNvSpPr/>
      </xdr:nvSpPr>
      <xdr:spPr>
        <a:xfrm>
          <a:off x="6921440" y="9018814"/>
          <a:ext cx="1533525" cy="3810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000">
              <a:solidFill>
                <a:sysClr val="windowText" lastClr="000000"/>
              </a:solidFill>
              <a:latin typeface="Corbel" panose="020B0503020204020204" pitchFamily="34" charset="0"/>
            </a:rPr>
            <a:t>zurück</a:t>
          </a:r>
          <a:r>
            <a:rPr lang="de-DE" sz="1000" baseline="0">
              <a:solidFill>
                <a:sysClr val="windowText" lastClr="000000"/>
              </a:solidFill>
              <a:latin typeface="Corbel" panose="020B0503020204020204" pitchFamily="34" charset="0"/>
            </a:rPr>
            <a:t> zur Berechnung</a:t>
          </a:r>
          <a:endParaRPr lang="de-DE" sz="1000">
            <a:solidFill>
              <a:sysClr val="windowText" lastClr="000000"/>
            </a:solidFill>
            <a:latin typeface="Corbel" panose="020B0503020204020204" pitchFamily="34" charset="0"/>
          </a:endParaRPr>
        </a:p>
      </xdr:txBody>
    </xdr:sp>
    <xdr:clientData/>
  </xdr:twoCellAnchor>
  <xdr:twoCellAnchor>
    <xdr:from>
      <xdr:col>9</xdr:col>
      <xdr:colOff>63440</xdr:colOff>
      <xdr:row>91</xdr:row>
      <xdr:rowOff>21771</xdr:rowOff>
    </xdr:from>
    <xdr:to>
      <xdr:col>11</xdr:col>
      <xdr:colOff>72965</xdr:colOff>
      <xdr:row>92</xdr:row>
      <xdr:rowOff>136071</xdr:rowOff>
    </xdr:to>
    <xdr:sp macro="" textlink="">
      <xdr:nvSpPr>
        <xdr:cNvPr id="22" name="Rechteck 21">
          <a:hlinkClick xmlns:r="http://schemas.openxmlformats.org/officeDocument/2006/relationships" r:id="rId9"/>
        </xdr:cNvPr>
        <xdr:cNvSpPr/>
      </xdr:nvSpPr>
      <xdr:spPr>
        <a:xfrm>
          <a:off x="6921440" y="17357271"/>
          <a:ext cx="1533525" cy="3048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000">
              <a:solidFill>
                <a:sysClr val="windowText" lastClr="000000"/>
              </a:solidFill>
              <a:latin typeface="Corbel" panose="020B0503020204020204" pitchFamily="34" charset="0"/>
            </a:rPr>
            <a:t>zurück</a:t>
          </a:r>
          <a:r>
            <a:rPr lang="de-DE" sz="1000" baseline="0">
              <a:solidFill>
                <a:sysClr val="windowText" lastClr="000000"/>
              </a:solidFill>
              <a:latin typeface="Corbel" panose="020B0503020204020204" pitchFamily="34" charset="0"/>
            </a:rPr>
            <a:t> zur Berechnung</a:t>
          </a:r>
          <a:endParaRPr lang="de-DE" sz="1000">
            <a:solidFill>
              <a:sysClr val="windowText" lastClr="000000"/>
            </a:solidFill>
            <a:latin typeface="Corbel" panose="020B0503020204020204" pitchFamily="34" charset="0"/>
          </a:endParaRPr>
        </a:p>
      </xdr:txBody>
    </xdr:sp>
    <xdr:clientData/>
  </xdr:twoCellAnchor>
  <xdr:twoCellAnchor>
    <xdr:from>
      <xdr:col>9</xdr:col>
      <xdr:colOff>63440</xdr:colOff>
      <xdr:row>117</xdr:row>
      <xdr:rowOff>2720</xdr:rowOff>
    </xdr:from>
    <xdr:to>
      <xdr:col>11</xdr:col>
      <xdr:colOff>72965</xdr:colOff>
      <xdr:row>118</xdr:row>
      <xdr:rowOff>126545</xdr:rowOff>
    </xdr:to>
    <xdr:sp macro="" textlink="">
      <xdr:nvSpPr>
        <xdr:cNvPr id="23" name="Rechteck 22">
          <a:hlinkClick xmlns:r="http://schemas.openxmlformats.org/officeDocument/2006/relationships" r:id="rId9"/>
        </xdr:cNvPr>
        <xdr:cNvSpPr/>
      </xdr:nvSpPr>
      <xdr:spPr>
        <a:xfrm>
          <a:off x="7054790" y="22291220"/>
          <a:ext cx="1533525" cy="314325"/>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000">
              <a:solidFill>
                <a:sysClr val="windowText" lastClr="000000"/>
              </a:solidFill>
              <a:latin typeface="Corbel" panose="020B0503020204020204" pitchFamily="34" charset="0"/>
            </a:rPr>
            <a:t>zurück</a:t>
          </a:r>
          <a:r>
            <a:rPr lang="de-DE" sz="1000" baseline="0">
              <a:solidFill>
                <a:sysClr val="windowText" lastClr="000000"/>
              </a:solidFill>
              <a:latin typeface="Corbel" panose="020B0503020204020204" pitchFamily="34" charset="0"/>
            </a:rPr>
            <a:t> zur Berechnung</a:t>
          </a:r>
          <a:endParaRPr lang="de-DE" sz="1000">
            <a:solidFill>
              <a:sysClr val="windowText" lastClr="000000"/>
            </a:solidFill>
            <a:latin typeface="Corbel" panose="020B0503020204020204" pitchFamily="34" charset="0"/>
          </a:endParaRPr>
        </a:p>
      </xdr:txBody>
    </xdr:sp>
    <xdr:clientData/>
  </xdr:twoCellAnchor>
  <xdr:twoCellAnchor>
    <xdr:from>
      <xdr:col>9</xdr:col>
      <xdr:colOff>63440</xdr:colOff>
      <xdr:row>161</xdr:row>
      <xdr:rowOff>72118</xdr:rowOff>
    </xdr:from>
    <xdr:to>
      <xdr:col>11</xdr:col>
      <xdr:colOff>72965</xdr:colOff>
      <xdr:row>163</xdr:row>
      <xdr:rowOff>72118</xdr:rowOff>
    </xdr:to>
    <xdr:sp macro="" textlink="">
      <xdr:nvSpPr>
        <xdr:cNvPr id="24" name="Rechteck 23">
          <a:hlinkClick xmlns:r="http://schemas.openxmlformats.org/officeDocument/2006/relationships" r:id="rId9"/>
        </xdr:cNvPr>
        <xdr:cNvSpPr/>
      </xdr:nvSpPr>
      <xdr:spPr>
        <a:xfrm>
          <a:off x="7054790" y="30742618"/>
          <a:ext cx="1533525" cy="3810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050">
              <a:solidFill>
                <a:sysClr val="windowText" lastClr="000000"/>
              </a:solidFill>
              <a:latin typeface="Corbel" panose="020B0503020204020204" pitchFamily="34" charset="0"/>
            </a:rPr>
            <a:t>zurück</a:t>
          </a:r>
          <a:r>
            <a:rPr lang="de-DE" sz="1050" baseline="0">
              <a:solidFill>
                <a:sysClr val="windowText" lastClr="000000"/>
              </a:solidFill>
              <a:latin typeface="Corbel" panose="020B0503020204020204" pitchFamily="34" charset="0"/>
            </a:rPr>
            <a:t> zur Berechnung</a:t>
          </a:r>
          <a:endParaRPr lang="de-DE" sz="1050">
            <a:solidFill>
              <a:sysClr val="windowText" lastClr="000000"/>
            </a:solidFill>
            <a:latin typeface="Corbel" panose="020B0503020204020204" pitchFamily="34" charset="0"/>
          </a:endParaRPr>
        </a:p>
      </xdr:txBody>
    </xdr:sp>
    <xdr:clientData/>
  </xdr:twoCellAnchor>
  <xdr:twoCellAnchor>
    <xdr:from>
      <xdr:col>10</xdr:col>
      <xdr:colOff>19049</xdr:colOff>
      <xdr:row>168</xdr:row>
      <xdr:rowOff>9525</xdr:rowOff>
    </xdr:from>
    <xdr:to>
      <xdr:col>11</xdr:col>
      <xdr:colOff>89646</xdr:colOff>
      <xdr:row>169</xdr:row>
      <xdr:rowOff>0</xdr:rowOff>
    </xdr:to>
    <xdr:sp macro="" textlink="">
      <xdr:nvSpPr>
        <xdr:cNvPr id="2" name="Rechteck 1">
          <a:hlinkClick xmlns:r="http://schemas.openxmlformats.org/officeDocument/2006/relationships" r:id="rId10"/>
        </xdr:cNvPr>
        <xdr:cNvSpPr/>
      </xdr:nvSpPr>
      <xdr:spPr>
        <a:xfrm>
          <a:off x="6809814" y="32024731"/>
          <a:ext cx="1740273" cy="573181"/>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Link zur Original-Publikation</a:t>
          </a:r>
          <a:endParaRPr lang="de-DE" sz="1100" baseline="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20018</xdr:colOff>
      <xdr:row>54</xdr:row>
      <xdr:rowOff>101572</xdr:rowOff>
    </xdr:to>
    <xdr:pic>
      <xdr:nvPicPr>
        <xdr:cNvPr id="6" name="Grafik 5"/>
        <xdr:cNvPicPr>
          <a:picLocks noChangeAspect="1"/>
        </xdr:cNvPicPr>
      </xdr:nvPicPr>
      <xdr:blipFill>
        <a:blip xmlns:r="http://schemas.openxmlformats.org/officeDocument/2006/relationships" r:embed="rId1"/>
        <a:stretch>
          <a:fillRect/>
        </a:stretch>
      </xdr:blipFill>
      <xdr:spPr>
        <a:xfrm>
          <a:off x="0" y="0"/>
          <a:ext cx="7497143" cy="10388572"/>
        </a:xfrm>
        <a:prstGeom prst="rect">
          <a:avLst/>
        </a:prstGeom>
      </xdr:spPr>
    </xdr:pic>
    <xdr:clientData/>
  </xdr:twoCellAnchor>
  <xdr:twoCellAnchor editAs="oneCell">
    <xdr:from>
      <xdr:col>0</xdr:col>
      <xdr:colOff>219075</xdr:colOff>
      <xdr:row>50</xdr:row>
      <xdr:rowOff>57149</xdr:rowOff>
    </xdr:from>
    <xdr:to>
      <xdr:col>11</xdr:col>
      <xdr:colOff>239093</xdr:colOff>
      <xdr:row>57</xdr:row>
      <xdr:rowOff>66674</xdr:rowOff>
    </xdr:to>
    <xdr:pic>
      <xdr:nvPicPr>
        <xdr:cNvPr id="7" name="Grafik 6"/>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9075" y="9582149"/>
          <a:ext cx="7497143" cy="1343025"/>
        </a:xfrm>
        <a:prstGeom prst="rect">
          <a:avLst/>
        </a:prstGeom>
      </xdr:spPr>
    </xdr:pic>
    <xdr:clientData/>
  </xdr:twoCellAnchor>
  <xdr:twoCellAnchor>
    <xdr:from>
      <xdr:col>10</xdr:col>
      <xdr:colOff>0</xdr:colOff>
      <xdr:row>60</xdr:row>
      <xdr:rowOff>0</xdr:rowOff>
    </xdr:from>
    <xdr:to>
      <xdr:col>11</xdr:col>
      <xdr:colOff>523875</xdr:colOff>
      <xdr:row>60</xdr:row>
      <xdr:rowOff>523875</xdr:rowOff>
    </xdr:to>
    <xdr:sp macro="" textlink="">
      <xdr:nvSpPr>
        <xdr:cNvPr id="8" name="Rechteck 7">
          <a:hlinkClick xmlns:r="http://schemas.openxmlformats.org/officeDocument/2006/relationships" r:id="rId3"/>
        </xdr:cNvPr>
        <xdr:cNvSpPr/>
      </xdr:nvSpPr>
      <xdr:spPr>
        <a:xfrm>
          <a:off x="6715125" y="11315700"/>
          <a:ext cx="1285875" cy="523875"/>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000">
              <a:solidFill>
                <a:sysClr val="windowText" lastClr="000000"/>
              </a:solidFill>
              <a:latin typeface="Corbel" panose="020B0503020204020204" pitchFamily="34" charset="0"/>
            </a:rPr>
            <a:t>Link zur Original-Publikation</a:t>
          </a:r>
          <a:endParaRPr lang="de-DE" sz="1000" baseline="0">
            <a:solidFill>
              <a:sysClr val="windowText" lastClr="000000"/>
            </a:solidFill>
            <a:latin typeface="Corbel" panose="020B0503020204020204" pitchFamily="34" charset="0"/>
          </a:endParaRPr>
        </a:p>
      </xdr:txBody>
    </xdr:sp>
    <xdr:clientData/>
  </xdr:twoCellAnchor>
  <xdr:twoCellAnchor>
    <xdr:from>
      <xdr:col>10</xdr:col>
      <xdr:colOff>0</xdr:colOff>
      <xdr:row>55</xdr:row>
      <xdr:rowOff>180975</xdr:rowOff>
    </xdr:from>
    <xdr:to>
      <xdr:col>12</xdr:col>
      <xdr:colOff>220756</xdr:colOff>
      <xdr:row>57</xdr:row>
      <xdr:rowOff>180975</xdr:rowOff>
    </xdr:to>
    <xdr:sp macro="" textlink="">
      <xdr:nvSpPr>
        <xdr:cNvPr id="9" name="Rechteck 8">
          <a:hlinkClick xmlns:r="http://schemas.openxmlformats.org/officeDocument/2006/relationships" r:id="rId4"/>
        </xdr:cNvPr>
        <xdr:cNvSpPr/>
      </xdr:nvSpPr>
      <xdr:spPr>
        <a:xfrm>
          <a:off x="6715125" y="10658475"/>
          <a:ext cx="1744756" cy="3810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050">
              <a:solidFill>
                <a:sysClr val="windowText" lastClr="000000"/>
              </a:solidFill>
              <a:latin typeface="Corbel" panose="020B0503020204020204" pitchFamily="34" charset="0"/>
            </a:rPr>
            <a:t>zurück</a:t>
          </a:r>
          <a:r>
            <a:rPr lang="de-DE" sz="1050" baseline="0">
              <a:solidFill>
                <a:sysClr val="windowText" lastClr="000000"/>
              </a:solidFill>
              <a:latin typeface="Corbel" panose="020B0503020204020204" pitchFamily="34" charset="0"/>
            </a:rPr>
            <a:t> zur Berechnung</a:t>
          </a:r>
          <a:endParaRPr lang="de-DE" sz="1050">
            <a:solidFill>
              <a:sysClr val="windowText" lastClr="000000"/>
            </a:solidFill>
            <a:latin typeface="Corbel" panose="020B0503020204020204" pitchFamily="34" charset="0"/>
          </a:endParaRPr>
        </a:p>
      </xdr:txBody>
    </xdr:sp>
    <xdr:clientData/>
  </xdr:twoCellAnchor>
  <xdr:twoCellAnchor>
    <xdr:from>
      <xdr:col>10</xdr:col>
      <xdr:colOff>0</xdr:colOff>
      <xdr:row>0</xdr:row>
      <xdr:rowOff>142875</xdr:rowOff>
    </xdr:from>
    <xdr:to>
      <xdr:col>12</xdr:col>
      <xdr:colOff>220756</xdr:colOff>
      <xdr:row>2</xdr:row>
      <xdr:rowOff>142875</xdr:rowOff>
    </xdr:to>
    <xdr:sp macro="" textlink="">
      <xdr:nvSpPr>
        <xdr:cNvPr id="10" name="Rechteck 9">
          <a:hlinkClick xmlns:r="http://schemas.openxmlformats.org/officeDocument/2006/relationships" r:id="rId4"/>
        </xdr:cNvPr>
        <xdr:cNvSpPr/>
      </xdr:nvSpPr>
      <xdr:spPr>
        <a:xfrm>
          <a:off x="6715125" y="142875"/>
          <a:ext cx="1744756" cy="3810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050">
              <a:solidFill>
                <a:sysClr val="windowText" lastClr="000000"/>
              </a:solidFill>
              <a:latin typeface="Corbel" panose="020B0503020204020204" pitchFamily="34" charset="0"/>
            </a:rPr>
            <a:t>zurück</a:t>
          </a:r>
          <a:r>
            <a:rPr lang="de-DE" sz="1050" baseline="0">
              <a:solidFill>
                <a:sysClr val="windowText" lastClr="000000"/>
              </a:solidFill>
              <a:latin typeface="Corbel" panose="020B0503020204020204" pitchFamily="34" charset="0"/>
            </a:rPr>
            <a:t> zur Berechnung</a:t>
          </a:r>
          <a:endParaRPr lang="de-DE" sz="1050">
            <a:solidFill>
              <a:sysClr val="windowText" lastClr="000000"/>
            </a:solidFill>
            <a:latin typeface="Corbel" panose="020B0503020204020204" pitchFamily="34" charset="0"/>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K47"/>
  <sheetViews>
    <sheetView showGridLines="0" tabSelected="1" showRuler="0" showWhiteSpace="0" zoomScaleNormal="100" zoomScaleSheetLayoutView="115" workbookViewId="0">
      <selection activeCell="A2" sqref="A2"/>
    </sheetView>
  </sheetViews>
  <sheetFormatPr baseColWidth="10" defaultRowHeight="15" x14ac:dyDescent="0.25"/>
  <cols>
    <col min="1" max="1" width="9" style="15" customWidth="1"/>
    <col min="2" max="2" width="5" style="15" customWidth="1"/>
    <col min="3" max="3" width="14.7109375" style="15" customWidth="1"/>
    <col min="4" max="4" width="18.7109375" style="15" customWidth="1"/>
    <col min="5" max="5" width="12" style="16" customWidth="1"/>
    <col min="6" max="6" width="3.7109375" style="16" customWidth="1"/>
    <col min="7" max="7" width="16.85546875" style="15" customWidth="1"/>
    <col min="8" max="8" width="17" style="15" customWidth="1"/>
    <col min="9" max="9" width="5.5703125" style="15" customWidth="1"/>
    <col min="10" max="16384" width="11.42578125" style="15"/>
  </cols>
  <sheetData>
    <row r="1" spans="1:10" x14ac:dyDescent="0.25">
      <c r="I1" s="23"/>
      <c r="J1" s="23"/>
    </row>
    <row r="2" spans="1:10" x14ac:dyDescent="0.25">
      <c r="A2" s="38"/>
      <c r="B2" s="23"/>
      <c r="C2" s="23"/>
      <c r="D2" s="21"/>
      <c r="E2" s="23"/>
      <c r="F2" s="23"/>
      <c r="G2" s="23"/>
      <c r="H2" s="23"/>
      <c r="I2" s="23"/>
      <c r="J2" s="23"/>
    </row>
    <row r="3" spans="1:10" ht="9.75" customHeight="1" x14ac:dyDescent="0.25">
      <c r="B3" s="23"/>
      <c r="C3" s="23"/>
      <c r="D3" s="23"/>
      <c r="E3" s="23"/>
      <c r="F3" s="23"/>
      <c r="G3" s="23"/>
      <c r="H3" s="23"/>
      <c r="I3" s="23"/>
      <c r="J3" s="23"/>
    </row>
    <row r="4" spans="1:10" ht="18.75" x14ac:dyDescent="0.3">
      <c r="A4" s="17"/>
      <c r="B4" s="43"/>
      <c r="C4" s="30" t="s">
        <v>19</v>
      </c>
      <c r="D4" s="21"/>
      <c r="E4" s="23"/>
      <c r="F4" s="23"/>
      <c r="G4" s="23"/>
      <c r="H4" s="23"/>
      <c r="I4" s="23"/>
      <c r="J4" s="23"/>
    </row>
    <row r="5" spans="1:10" ht="9" customHeight="1" x14ac:dyDescent="0.25">
      <c r="B5" s="23"/>
      <c r="C5" s="23"/>
      <c r="D5" s="21"/>
      <c r="E5" s="23"/>
      <c r="F5" s="23"/>
      <c r="G5" s="23"/>
      <c r="H5" s="23"/>
      <c r="I5" s="23"/>
      <c r="J5" s="23"/>
    </row>
    <row r="6" spans="1:10" ht="126" customHeight="1" x14ac:dyDescent="0.25">
      <c r="A6" s="18"/>
      <c r="B6" s="25"/>
      <c r="C6" s="82" t="s">
        <v>42</v>
      </c>
      <c r="D6" s="82"/>
      <c r="E6" s="82"/>
      <c r="F6" s="82"/>
      <c r="G6" s="82"/>
      <c r="H6" s="82"/>
      <c r="I6" s="23"/>
      <c r="J6" s="23"/>
    </row>
    <row r="7" spans="1:10" ht="6.75" customHeight="1" x14ac:dyDescent="0.25">
      <c r="A7" s="18"/>
      <c r="B7" s="25"/>
      <c r="C7" s="40"/>
      <c r="D7" s="40"/>
      <c r="E7" s="40"/>
      <c r="F7" s="55"/>
      <c r="G7" s="55"/>
      <c r="H7" s="40"/>
      <c r="I7" s="23"/>
      <c r="J7" s="23"/>
    </row>
    <row r="8" spans="1:10" ht="18.75" customHeight="1" x14ac:dyDescent="0.25">
      <c r="A8" s="23"/>
      <c r="B8" s="23"/>
      <c r="C8" s="27" t="s">
        <v>20</v>
      </c>
      <c r="D8" s="28"/>
      <c r="E8" s="20"/>
      <c r="F8" s="20"/>
      <c r="G8" s="19"/>
      <c r="H8" s="19"/>
      <c r="I8" s="23"/>
    </row>
    <row r="9" spans="1:10" ht="7.5" customHeight="1" x14ac:dyDescent="0.25">
      <c r="A9" s="23"/>
      <c r="B9" s="23"/>
      <c r="C9" s="28"/>
      <c r="D9" s="28"/>
      <c r="E9" s="20"/>
      <c r="F9" s="20"/>
      <c r="G9" s="19"/>
      <c r="H9" s="19"/>
      <c r="I9" s="23"/>
    </row>
    <row r="10" spans="1:10" ht="17.25" customHeight="1" x14ac:dyDescent="0.25">
      <c r="A10" s="23"/>
      <c r="B10" s="23"/>
      <c r="C10" s="56" t="s">
        <v>0</v>
      </c>
      <c r="D10" s="60"/>
      <c r="E10" s="31"/>
      <c r="F10" s="31"/>
      <c r="G10" s="54" t="s">
        <v>4</v>
      </c>
      <c r="H10" s="63"/>
      <c r="I10" s="23"/>
    </row>
    <row r="11" spans="1:10" ht="17.25" customHeight="1" x14ac:dyDescent="0.25">
      <c r="A11" s="23"/>
      <c r="B11" s="23"/>
      <c r="C11" s="56" t="s">
        <v>1</v>
      </c>
      <c r="D11" s="61"/>
      <c r="E11" s="31"/>
      <c r="F11" s="31"/>
      <c r="G11" s="54" t="s">
        <v>5</v>
      </c>
      <c r="H11" s="64"/>
      <c r="I11" s="23"/>
    </row>
    <row r="12" spans="1:10" ht="17.25" customHeight="1" x14ac:dyDescent="0.25">
      <c r="A12" s="23"/>
      <c r="B12" s="23"/>
      <c r="C12" s="56" t="s">
        <v>2</v>
      </c>
      <c r="D12" s="62"/>
      <c r="E12" s="32"/>
      <c r="F12" s="32"/>
      <c r="G12" s="54" t="s">
        <v>7</v>
      </c>
      <c r="H12" s="64"/>
      <c r="I12" s="23"/>
    </row>
    <row r="13" spans="1:10" ht="17.25" customHeight="1" x14ac:dyDescent="0.25">
      <c r="A13" s="23"/>
      <c r="B13" s="23"/>
      <c r="C13" s="56" t="s">
        <v>3</v>
      </c>
      <c r="D13" s="41"/>
      <c r="E13" s="32"/>
      <c r="F13" s="32"/>
      <c r="G13" s="54" t="s">
        <v>32</v>
      </c>
      <c r="H13" s="41"/>
      <c r="I13" s="23"/>
    </row>
    <row r="14" spans="1:10" ht="9.75" customHeight="1" x14ac:dyDescent="0.25">
      <c r="A14" s="23"/>
      <c r="B14" s="23"/>
      <c r="C14" s="56"/>
      <c r="D14" s="56"/>
      <c r="E14" s="32"/>
      <c r="F14" s="32"/>
      <c r="G14" s="29"/>
      <c r="H14" s="29"/>
      <c r="I14" s="23"/>
    </row>
    <row r="15" spans="1:10" x14ac:dyDescent="0.25">
      <c r="A15" s="46"/>
      <c r="B15" s="23"/>
      <c r="C15" s="23"/>
      <c r="D15" s="20"/>
      <c r="E15" s="44"/>
      <c r="F15" s="44"/>
      <c r="G15" s="45"/>
      <c r="H15" s="45"/>
      <c r="I15" s="39"/>
    </row>
    <row r="16" spans="1:10" ht="38.25" customHeight="1" x14ac:dyDescent="0.25">
      <c r="A16" s="23"/>
      <c r="B16" s="23"/>
      <c r="C16" s="23"/>
      <c r="D16" s="23"/>
      <c r="E16" s="21"/>
      <c r="F16" s="21"/>
      <c r="G16" s="47"/>
      <c r="H16" s="47"/>
      <c r="I16" s="23"/>
    </row>
    <row r="17" spans="1:11" ht="15.75" x14ac:dyDescent="0.25">
      <c r="A17" s="23"/>
      <c r="B17" s="23"/>
      <c r="C17" s="27" t="s">
        <v>18</v>
      </c>
      <c r="D17" s="22"/>
      <c r="E17" s="23"/>
      <c r="F17" s="23"/>
      <c r="G17" s="23"/>
      <c r="H17" s="23"/>
      <c r="I17" s="22"/>
    </row>
    <row r="18" spans="1:11" ht="9" customHeight="1" x14ac:dyDescent="0.25">
      <c r="A18" s="23"/>
      <c r="B18" s="23"/>
      <c r="C18" s="24"/>
      <c r="D18" s="22"/>
      <c r="E18" s="23"/>
      <c r="F18" s="23"/>
      <c r="G18" s="23"/>
      <c r="H18" s="23"/>
      <c r="I18" s="22"/>
    </row>
    <row r="19" spans="1:11" ht="61.5" customHeight="1" x14ac:dyDescent="0.25">
      <c r="A19" s="23"/>
      <c r="B19" s="23"/>
      <c r="C19" s="80" t="s">
        <v>37</v>
      </c>
      <c r="D19" s="80"/>
      <c r="E19" s="80"/>
      <c r="F19" s="80"/>
      <c r="G19" s="80"/>
      <c r="H19" s="80"/>
      <c r="I19" s="22"/>
    </row>
    <row r="20" spans="1:11" ht="32.25" customHeight="1" x14ac:dyDescent="0.25">
      <c r="A20" s="23"/>
      <c r="B20" s="23"/>
      <c r="C20" s="24"/>
      <c r="D20" s="22"/>
      <c r="E20" s="23"/>
      <c r="F20" s="23"/>
      <c r="G20" s="23"/>
      <c r="H20" s="23"/>
      <c r="I20" s="22"/>
    </row>
    <row r="21" spans="1:11" ht="36" customHeight="1" x14ac:dyDescent="0.25">
      <c r="A21" s="23"/>
      <c r="B21" s="23"/>
      <c r="C21" s="83" t="s">
        <v>3</v>
      </c>
      <c r="D21" s="83"/>
      <c r="E21" s="65">
        <f>IF(Daten!A9=1,"M",IF(Daten!A9=2,"W",0))</f>
        <v>0</v>
      </c>
      <c r="F21" s="23"/>
      <c r="G21" s="81" t="str">
        <f>IF(D12=0,'Wortlaut Ergebnisse'!A4,IF(E21=0,'Wortlaut Ergebnisse'!A4,IF(H10=0,'Wortlaut Ergebnisse'!A4,IF(H11=0,'Wortlaut Ergebnisse'!A4,IF(H13=0,'Wortlaut Ergebnisse'!A4,IF((E23-E24&gt;0),'Wortlaut Ergebnisse'!A2, 'Wortlaut Ergebnisse'!A3))))))</f>
        <v>Für die Berechnung sind noch nicht alle Daten vorhanden. Es werden mindestens benötigt:
- Geburtsdatum
- Geschlecht
- Körperhöhe
- Sitzhöhe
- Datum der Messung dieser auxologischen Parameter</v>
      </c>
      <c r="H21" s="81"/>
      <c r="I21" s="25"/>
    </row>
    <row r="22" spans="1:11" ht="36" customHeight="1" x14ac:dyDescent="0.25">
      <c r="A22" s="23"/>
      <c r="B22" s="23"/>
      <c r="C22" s="83" t="s">
        <v>33</v>
      </c>
      <c r="D22" s="83"/>
      <c r="E22" s="66">
        <f>ROUND((H13-D12)/365,0)</f>
        <v>0</v>
      </c>
      <c r="F22" s="23"/>
      <c r="G22" s="81"/>
      <c r="H22" s="81"/>
      <c r="I22" s="25"/>
      <c r="K22" s="70"/>
    </row>
    <row r="23" spans="1:11" ht="36" customHeight="1" x14ac:dyDescent="0.25">
      <c r="A23" s="23"/>
      <c r="B23" s="23"/>
      <c r="C23" s="77" t="s">
        <v>13</v>
      </c>
      <c r="D23" s="77"/>
      <c r="E23" s="67" t="e">
        <f>H11/H10</f>
        <v>#DIV/0!</v>
      </c>
      <c r="F23" s="23"/>
      <c r="G23" s="81"/>
      <c r="H23" s="81"/>
      <c r="I23" s="47"/>
    </row>
    <row r="24" spans="1:11" ht="36" customHeight="1" x14ac:dyDescent="0.25">
      <c r="A24" s="23"/>
      <c r="B24" s="23"/>
      <c r="C24" s="84" t="s">
        <v>38</v>
      </c>
      <c r="D24" s="84"/>
      <c r="E24" s="58" t="b">
        <f>IF(Daten!A9=1,VLOOKUP(E22,Daten!C4:D24,2,FALSE),IF(Daten!A9=2,VLOOKUP(E22,Daten!F4:G24,2,FALSE)))</f>
        <v>0</v>
      </c>
      <c r="F24" s="23"/>
      <c r="G24" s="81"/>
      <c r="H24" s="81"/>
      <c r="I24" s="48"/>
    </row>
    <row r="25" spans="1:11" ht="12" customHeight="1" x14ac:dyDescent="0.25">
      <c r="A25" s="23"/>
      <c r="B25" s="23"/>
      <c r="C25" s="57"/>
      <c r="D25" s="57"/>
      <c r="E25" s="57"/>
      <c r="F25" s="57"/>
      <c r="G25" s="57"/>
      <c r="H25" s="57"/>
      <c r="I25" s="48"/>
    </row>
    <row r="26" spans="1:11" ht="26.25" customHeight="1" x14ac:dyDescent="0.25">
      <c r="A26" s="23"/>
      <c r="B26" s="23"/>
      <c r="C26" s="23"/>
      <c r="D26" s="57"/>
      <c r="E26" s="57"/>
      <c r="F26" s="57"/>
      <c r="G26" s="23"/>
      <c r="H26" s="23"/>
      <c r="I26" s="48"/>
    </row>
    <row r="27" spans="1:11" x14ac:dyDescent="0.25">
      <c r="A27" s="23"/>
      <c r="B27" s="23"/>
      <c r="C27" s="23"/>
      <c r="D27" s="49"/>
      <c r="E27" s="50"/>
      <c r="F27" s="50"/>
      <c r="G27" s="23"/>
      <c r="H27" s="23"/>
      <c r="I27" s="23"/>
    </row>
    <row r="28" spans="1:11" ht="6.75" customHeight="1" x14ac:dyDescent="0.25">
      <c r="A28" s="23"/>
      <c r="B28" s="23"/>
      <c r="C28" s="23"/>
      <c r="D28" s="23"/>
      <c r="E28" s="21"/>
      <c r="F28" s="21"/>
      <c r="G28" s="23"/>
      <c r="H28" s="23"/>
      <c r="I28" s="23"/>
    </row>
    <row r="29" spans="1:11" ht="15.75" x14ac:dyDescent="0.25">
      <c r="A29" s="23"/>
      <c r="B29" s="23"/>
      <c r="C29" s="27" t="s">
        <v>34</v>
      </c>
      <c r="D29" s="23"/>
      <c r="E29" s="22"/>
      <c r="F29" s="22"/>
      <c r="G29" s="23"/>
      <c r="H29" s="23"/>
      <c r="I29" s="23"/>
    </row>
    <row r="30" spans="1:11" ht="8.25" customHeight="1" x14ac:dyDescent="0.25">
      <c r="A30" s="23"/>
      <c r="B30" s="23"/>
      <c r="C30" s="23"/>
      <c r="D30" s="24"/>
      <c r="E30" s="22"/>
      <c r="F30" s="22"/>
      <c r="G30" s="23"/>
      <c r="H30" s="23"/>
      <c r="I30" s="23"/>
    </row>
    <row r="31" spans="1:11" ht="40.5" customHeight="1" x14ac:dyDescent="0.25">
      <c r="A31" s="23"/>
      <c r="B31" s="23"/>
      <c r="C31" s="77" t="s">
        <v>25</v>
      </c>
      <c r="D31" s="77"/>
      <c r="E31" s="77"/>
      <c r="F31" s="77"/>
      <c r="G31" s="77"/>
      <c r="H31" s="77"/>
      <c r="I31" s="23"/>
    </row>
    <row r="32" spans="1:11" ht="17.25" customHeight="1" x14ac:dyDescent="0.25">
      <c r="A32" s="23"/>
      <c r="B32" s="23"/>
      <c r="C32" s="54"/>
      <c r="D32" s="54"/>
      <c r="E32" s="54"/>
      <c r="F32" s="54"/>
      <c r="G32" s="54"/>
      <c r="H32" s="54"/>
      <c r="I32" s="23"/>
    </row>
    <row r="33" spans="1:9" ht="17.25" customHeight="1" x14ac:dyDescent="0.25">
      <c r="A33" s="23"/>
      <c r="B33" s="23"/>
      <c r="C33" s="54"/>
      <c r="D33" s="54"/>
      <c r="E33" s="54"/>
      <c r="F33" s="54"/>
      <c r="G33" s="54"/>
      <c r="H33" s="54"/>
      <c r="I33" s="23"/>
    </row>
    <row r="34" spans="1:9" ht="8.25" customHeight="1" x14ac:dyDescent="0.25">
      <c r="A34" s="23"/>
      <c r="B34" s="23"/>
      <c r="C34" s="69"/>
      <c r="D34" s="69"/>
      <c r="E34" s="69"/>
      <c r="F34" s="69"/>
      <c r="G34" s="69"/>
      <c r="H34" s="69"/>
      <c r="I34" s="23"/>
    </row>
    <row r="35" spans="1:9" ht="83.25" customHeight="1" x14ac:dyDescent="0.25">
      <c r="A35" s="23"/>
      <c r="B35" s="23"/>
      <c r="C35" s="78" t="s">
        <v>41</v>
      </c>
      <c r="D35" s="78"/>
      <c r="E35" s="78"/>
      <c r="F35" s="78"/>
      <c r="G35" s="78"/>
      <c r="H35" s="78"/>
      <c r="I35" s="23"/>
    </row>
    <row r="36" spans="1:9" ht="24" customHeight="1" x14ac:dyDescent="0.25">
      <c r="A36" s="23"/>
      <c r="B36" s="23"/>
      <c r="C36" s="54"/>
      <c r="D36" s="54"/>
      <c r="E36" s="54"/>
      <c r="F36" s="54"/>
      <c r="G36" s="54"/>
      <c r="H36" s="54"/>
      <c r="I36" s="23"/>
    </row>
    <row r="37" spans="1:9" ht="27" customHeight="1" x14ac:dyDescent="0.25">
      <c r="A37" s="23"/>
      <c r="B37" s="23"/>
      <c r="C37" s="77" t="s">
        <v>6</v>
      </c>
      <c r="D37" s="77"/>
      <c r="E37" s="65">
        <f>H10-H11</f>
        <v>0</v>
      </c>
      <c r="F37" s="33"/>
      <c r="G37" s="81" t="str">
        <f>IF(OR(D12=0,H10=0,H11=0,H12=0,H13=0),'Wortlaut Ergebnisse'!A8,IF(E22&lt;6,'Wortlaut Ergebnisse'!A10,IF(H10&lt;110,'Wortlaut Ergebnisse'!A9,IF(Berechnungen!E41&lt;Berechnungen!E42,'Wortlaut Ergebnisse'!A6,'Wortlaut Ergebnisse'!A7))))</f>
        <v>Für die Berechnung sind noch nicht alle Daten vorhanden. Es werden mindestens benötigt:
- Geburtsdatum
- Körperhöhe
- Sitzhöhe
- Armspannweite
- Datum der Messung dieser auxologischen Parameter</v>
      </c>
      <c r="H37" s="81"/>
      <c r="I37" s="23"/>
    </row>
    <row r="38" spans="1:9" ht="27" customHeight="1" x14ac:dyDescent="0.25">
      <c r="A38" s="23"/>
      <c r="B38" s="23"/>
      <c r="C38" s="77" t="s">
        <v>7</v>
      </c>
      <c r="D38" s="77"/>
      <c r="E38" s="66">
        <f>H12</f>
        <v>0</v>
      </c>
      <c r="F38" s="33"/>
      <c r="G38" s="81"/>
      <c r="H38" s="81"/>
      <c r="I38" s="23"/>
    </row>
    <row r="39" spans="1:9" ht="27" customHeight="1" x14ac:dyDescent="0.25">
      <c r="A39" s="23"/>
      <c r="B39" s="23"/>
      <c r="C39" s="77" t="s">
        <v>5</v>
      </c>
      <c r="D39" s="77"/>
      <c r="E39" s="66">
        <f>H11</f>
        <v>0</v>
      </c>
      <c r="F39" s="33"/>
      <c r="G39" s="81"/>
      <c r="H39" s="81"/>
      <c r="I39" s="23"/>
    </row>
    <row r="40" spans="1:9" ht="27" customHeight="1" x14ac:dyDescent="0.25">
      <c r="A40" s="23"/>
      <c r="B40" s="23"/>
      <c r="C40" s="77" t="s">
        <v>4</v>
      </c>
      <c r="D40" s="77"/>
      <c r="E40" s="42">
        <f>H10</f>
        <v>0</v>
      </c>
      <c r="F40" s="33"/>
      <c r="G40" s="81"/>
      <c r="H40" s="81"/>
      <c r="I40" s="23"/>
    </row>
    <row r="41" spans="1:9" ht="27" customHeight="1" x14ac:dyDescent="0.25">
      <c r="A41" s="23"/>
      <c r="B41" s="23"/>
      <c r="C41" s="77" t="s">
        <v>17</v>
      </c>
      <c r="D41" s="77"/>
      <c r="E41" s="68" t="e">
        <f>(E37+E38)/E39</f>
        <v>#DIV/0!</v>
      </c>
      <c r="F41" s="34"/>
      <c r="G41" s="81"/>
      <c r="H41" s="81"/>
      <c r="I41" s="23"/>
    </row>
    <row r="42" spans="1:9" ht="27" customHeight="1" x14ac:dyDescent="0.25">
      <c r="A42" s="23"/>
      <c r="B42" s="23"/>
      <c r="C42" s="77" t="s">
        <v>15</v>
      </c>
      <c r="D42" s="77"/>
      <c r="E42" s="59">
        <f>1.95+(0.5*H10/100)</f>
        <v>1.95</v>
      </c>
      <c r="F42" s="34"/>
      <c r="G42" s="81"/>
      <c r="H42" s="81"/>
      <c r="I42" s="23"/>
    </row>
    <row r="43" spans="1:9" ht="10.5" customHeight="1" x14ac:dyDescent="0.25">
      <c r="A43" s="23"/>
      <c r="B43" s="23"/>
      <c r="C43" s="23"/>
      <c r="D43" s="51"/>
      <c r="E43" s="22"/>
      <c r="F43" s="22"/>
      <c r="G43" s="23"/>
      <c r="H43" s="23"/>
      <c r="I43" s="23"/>
    </row>
    <row r="44" spans="1:9" ht="34.5" customHeight="1" x14ac:dyDescent="0.25">
      <c r="A44" s="23"/>
      <c r="B44" s="23"/>
      <c r="C44" s="23" t="s">
        <v>43</v>
      </c>
      <c r="D44" s="52"/>
      <c r="E44" s="52"/>
      <c r="F44" s="52"/>
      <c r="G44" s="23"/>
      <c r="H44" s="23"/>
      <c r="I44" s="23"/>
    </row>
    <row r="45" spans="1:9" ht="54.75" customHeight="1" x14ac:dyDescent="0.25">
      <c r="C45" s="79"/>
      <c r="D45" s="79"/>
      <c r="E45" s="79"/>
      <c r="F45" s="79"/>
      <c r="G45" s="79"/>
      <c r="H45" s="79"/>
    </row>
    <row r="46" spans="1:9" x14ac:dyDescent="0.25">
      <c r="D46" s="26"/>
      <c r="E46" s="26"/>
      <c r="F46" s="26"/>
    </row>
    <row r="47" spans="1:9" x14ac:dyDescent="0.25">
      <c r="D47" s="26"/>
      <c r="E47" s="26"/>
      <c r="F47" s="26"/>
    </row>
  </sheetData>
  <sheetProtection algorithmName="SHA-512" hashValue="LpIsmtp78dtu5GycBeiIek4AnNy2d6qB4ti0BlMJ8NoDNqI8KPAnswx/He3aX+XUqI/P6CeNs2RBNW6s/y4vQQ==" saltValue="Hb46tRCpGPeXvJVr/Vvv0w==" spinCount="100000" sheet="1" selectLockedCells="1"/>
  <mergeCells count="17">
    <mergeCell ref="C6:H6"/>
    <mergeCell ref="C21:D21"/>
    <mergeCell ref="C22:D22"/>
    <mergeCell ref="C23:D23"/>
    <mergeCell ref="C24:D24"/>
    <mergeCell ref="C40:D40"/>
    <mergeCell ref="C35:H35"/>
    <mergeCell ref="C45:H45"/>
    <mergeCell ref="C19:H19"/>
    <mergeCell ref="G21:H24"/>
    <mergeCell ref="C41:D41"/>
    <mergeCell ref="C42:D42"/>
    <mergeCell ref="G37:H42"/>
    <mergeCell ref="C31:H31"/>
    <mergeCell ref="C37:D37"/>
    <mergeCell ref="C38:D38"/>
    <mergeCell ref="C39:D39"/>
  </mergeCells>
  <conditionalFormatting sqref="E22">
    <cfRule type="expression" dxfId="37" priority="1">
      <formula>$E$22=0</formula>
    </cfRule>
    <cfRule type="expression" dxfId="36" priority="48">
      <formula>$E$22&lt;0</formula>
    </cfRule>
  </conditionalFormatting>
  <conditionalFormatting sqref="G21">
    <cfRule type="expression" dxfId="35" priority="70">
      <formula>$E$23-$E$24&gt;0</formula>
    </cfRule>
    <cfRule type="expression" dxfId="34" priority="71">
      <formula>$E$23-$E$24&lt;=0</formula>
    </cfRule>
  </conditionalFormatting>
  <conditionalFormatting sqref="E24">
    <cfRule type="expression" dxfId="33" priority="2">
      <formula>$H$13=0</formula>
    </cfRule>
    <cfRule type="expression" dxfId="32" priority="30">
      <formula>$D$12=0</formula>
    </cfRule>
  </conditionalFormatting>
  <conditionalFormatting sqref="E23">
    <cfRule type="expression" dxfId="31" priority="66">
      <formula>$H$11=0</formula>
    </cfRule>
    <cfRule type="expression" dxfId="30" priority="67">
      <formula>$H$10=0</formula>
    </cfRule>
  </conditionalFormatting>
  <conditionalFormatting sqref="G21">
    <cfRule type="expression" dxfId="29" priority="35">
      <formula>$H$11=0</formula>
    </cfRule>
    <cfRule type="expression" dxfId="28" priority="36">
      <formula>$H$10=0</formula>
    </cfRule>
    <cfRule type="expression" dxfId="27" priority="69">
      <formula>OR($D$12=0,$H$13=0)</formula>
    </cfRule>
  </conditionalFormatting>
  <conditionalFormatting sqref="E39">
    <cfRule type="expression" dxfId="26" priority="74">
      <formula>$H$11=0</formula>
    </cfRule>
  </conditionalFormatting>
  <conditionalFormatting sqref="E41:E42">
    <cfRule type="expression" dxfId="25" priority="75">
      <formula>$H$12=0</formula>
    </cfRule>
    <cfRule type="expression" dxfId="24" priority="76">
      <formula>$H$11=0</formula>
    </cfRule>
    <cfRule type="expression" dxfId="23" priority="77">
      <formula>$H$10=0</formula>
    </cfRule>
  </conditionalFormatting>
  <conditionalFormatting sqref="E38">
    <cfRule type="expression" dxfId="22" priority="81">
      <formula>$H$12=0</formula>
    </cfRule>
  </conditionalFormatting>
  <conditionalFormatting sqref="E40">
    <cfRule type="expression" dxfId="21" priority="82">
      <formula>$H$10=0</formula>
    </cfRule>
  </conditionalFormatting>
  <conditionalFormatting sqref="E37:E42">
    <cfRule type="expression" dxfId="20" priority="12">
      <formula>"D11=0"</formula>
    </cfRule>
    <cfRule type="expression" dxfId="19" priority="13">
      <formula>$H$10=0</formula>
    </cfRule>
    <cfRule type="expression" dxfId="18" priority="72">
      <formula>$H$11=0</formula>
    </cfRule>
    <cfRule type="expression" dxfId="17" priority="73">
      <formula>"H11=0"</formula>
    </cfRule>
  </conditionalFormatting>
  <conditionalFormatting sqref="E21">
    <cfRule type="expression" dxfId="16" priority="3">
      <formula>$D$13=0</formula>
    </cfRule>
  </conditionalFormatting>
  <conditionalFormatting sqref="G42:H42">
    <cfRule type="expression" dxfId="15" priority="115">
      <formula>OR(D15=0,#REF!=0,#REF!=0,H15=0)</formula>
    </cfRule>
    <cfRule type="expression" dxfId="14" priority="116">
      <formula>OR(E27&lt;6,#REF!&lt;110)</formula>
    </cfRule>
    <cfRule type="expression" dxfId="13" priority="117">
      <formula>E46&lt;E47</formula>
    </cfRule>
    <cfRule type="expression" dxfId="12" priority="118">
      <formula>E46&gt;=E47</formula>
    </cfRule>
  </conditionalFormatting>
  <conditionalFormatting sqref="G41:H41">
    <cfRule type="expression" dxfId="11" priority="119">
      <formula>OR(#REF!=0,H14=0,#REF!=0,#REF!=0)</formula>
    </cfRule>
    <cfRule type="expression" dxfId="10" priority="120">
      <formula>OR(E26&lt;6,H14&lt;110)</formula>
    </cfRule>
    <cfRule type="expression" dxfId="9" priority="121">
      <formula>E45&lt;E46</formula>
    </cfRule>
    <cfRule type="expression" dxfId="8" priority="122">
      <formula>E45&gt;=E46</formula>
    </cfRule>
  </conditionalFormatting>
  <conditionalFormatting sqref="G40:H40">
    <cfRule type="expression" dxfId="7" priority="123">
      <formula>OR(#REF!=0,H13=0,H14=0,#REF!=0)</formula>
    </cfRule>
    <cfRule type="expression" dxfId="6" priority="124">
      <formula>OR(E25&lt;6,H13&lt;110)</formula>
    </cfRule>
    <cfRule type="expression" dxfId="5" priority="125">
      <formula>E44&lt;E45</formula>
    </cfRule>
    <cfRule type="expression" dxfId="4" priority="126">
      <formula>E44&gt;=E45</formula>
    </cfRule>
  </conditionalFormatting>
  <conditionalFormatting sqref="G37:H39">
    <cfRule type="expression" dxfId="3" priority="127">
      <formula>OR(D12=0,H10=0,H11=0,H12=0)</formula>
    </cfRule>
    <cfRule type="expression" dxfId="2" priority="128">
      <formula>OR(E22&lt;6,H10&lt;110)</formula>
    </cfRule>
    <cfRule type="expression" dxfId="1" priority="129">
      <formula>E41&lt;E42</formula>
    </cfRule>
    <cfRule type="expression" dxfId="0" priority="130">
      <formula>E41&gt;=E42</formula>
    </cfRule>
  </conditionalFormatting>
  <dataValidations count="5">
    <dataValidation type="date" showInputMessage="1" showErrorMessage="1" errorTitle="Altersbeschränkung" error="Die Werte können nur für Patienten im Alter zwischen 2 und 18 Jahren berechnet werden." sqref="D12">
      <formula1>TODAY()-18*365</formula1>
      <formula2>TODAY()-2*365</formula2>
    </dataValidation>
    <dataValidation type="decimal" allowBlank="1" showErrorMessage="1" error="Die Eingabemöglichkeit ist auf Körperhöhen zwischen 30 und 180 cm beschränkt." sqref="H10">
      <formula1>30</formula1>
      <formula2>180</formula2>
    </dataValidation>
    <dataValidation type="decimal" allowBlank="1" showErrorMessage="1" error="Die Eingabemöglichkeit ist auf Sitzrhöhen zwischen 30 und 100 cm beschränkt." sqref="H11">
      <formula1>30</formula1>
      <formula2>100</formula2>
    </dataValidation>
    <dataValidation type="decimal" allowBlank="1" showErrorMessage="1" error="Die Eingabemöglichkeit ist auf Armspannweiten zwischen 30 und 180 cm beschränkt." sqref="H12">
      <formula1>30</formula1>
      <formula2>180</formula2>
    </dataValidation>
    <dataValidation type="date" allowBlank="1" showInputMessage="1" showErrorMessage="1" error="Das Datum der Messung muss zwischen dem Geburtsdatum und dem heutigen Datum liegen." sqref="H13">
      <formula1>D12</formula1>
      <formula2>TODAY()</formula2>
    </dataValidation>
  </dataValidations>
  <pageMargins left="0.70866141732283472" right="0.70866141732283472" top="0.78740157480314965" bottom="0.78740157480314965" header="0.31496062992125984" footer="0.31496062992125984"/>
  <pageSetup paperSize="9" scale="63" orientation="portrait" r:id="rId1"/>
  <drawing r:id="rId2"/>
  <extLst>
    <ext xmlns:x14="http://schemas.microsoft.com/office/spreadsheetml/2009/9/main" uri="{CCE6A557-97BC-4b89-ADB6-D9C93CAAB3DF}">
      <x14:dataValidations xmlns:xm="http://schemas.microsoft.com/office/excel/2006/main" count="1">
        <x14:dataValidation type="list" showDropDown="1" showInputMessage="1" showErrorMessage="1" errorTitle="Unzulässiger Wert" error="Bitte geben Sie w oder W für weiblich bzw. m oder M für männlich an.">
          <x14:formula1>
            <xm:f>Daten!$A$2:$A$5</xm:f>
          </x14:formula1>
          <xm:sqref>D13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G24"/>
  <sheetViews>
    <sheetView workbookViewId="0">
      <selection activeCell="D34" sqref="D34"/>
    </sheetView>
  </sheetViews>
  <sheetFormatPr baseColWidth="10" defaultRowHeight="15" x14ac:dyDescent="0.25"/>
  <cols>
    <col min="1" max="1" width="15.5703125" customWidth="1"/>
    <col min="4" max="4" width="23" customWidth="1"/>
    <col min="7" max="7" width="23.42578125" customWidth="1"/>
    <col min="9" max="9" width="99" customWidth="1"/>
  </cols>
  <sheetData>
    <row r="1" spans="1:7" x14ac:dyDescent="0.25">
      <c r="A1" s="35" t="s">
        <v>3</v>
      </c>
      <c r="C1" s="1" t="s">
        <v>9</v>
      </c>
      <c r="D1" s="2" t="s">
        <v>8</v>
      </c>
      <c r="F1" s="7" t="s">
        <v>12</v>
      </c>
      <c r="G1" s="8" t="s">
        <v>8</v>
      </c>
    </row>
    <row r="2" spans="1:7" x14ac:dyDescent="0.25">
      <c r="A2" s="36" t="s">
        <v>30</v>
      </c>
      <c r="C2" s="1"/>
      <c r="D2" s="3"/>
      <c r="F2" s="7"/>
      <c r="G2" s="9"/>
    </row>
    <row r="3" spans="1:7" x14ac:dyDescent="0.25">
      <c r="A3" s="36" t="s">
        <v>31</v>
      </c>
      <c r="C3" s="1" t="s">
        <v>10</v>
      </c>
      <c r="D3" s="3" t="s">
        <v>11</v>
      </c>
      <c r="F3" s="7" t="s">
        <v>10</v>
      </c>
      <c r="G3" s="9" t="s">
        <v>11</v>
      </c>
    </row>
    <row r="4" spans="1:7" x14ac:dyDescent="0.25">
      <c r="A4" s="36"/>
      <c r="C4" s="4">
        <v>1</v>
      </c>
      <c r="D4" s="5">
        <v>0.68682845082639021</v>
      </c>
      <c r="F4" s="10">
        <v>1</v>
      </c>
      <c r="G4" s="11">
        <v>0.68943448303798449</v>
      </c>
    </row>
    <row r="5" spans="1:7" x14ac:dyDescent="0.25">
      <c r="A5" s="36"/>
      <c r="C5" s="4">
        <v>2</v>
      </c>
      <c r="D5" s="6">
        <v>0.64019195107891924</v>
      </c>
      <c r="F5" s="10">
        <v>2</v>
      </c>
      <c r="G5" s="12">
        <v>0.63942920417566151</v>
      </c>
    </row>
    <row r="6" spans="1:7" x14ac:dyDescent="0.25">
      <c r="A6" s="36"/>
      <c r="C6" s="4">
        <v>3</v>
      </c>
      <c r="D6" s="5">
        <v>0.60537680003779992</v>
      </c>
      <c r="F6" s="10">
        <v>3</v>
      </c>
      <c r="G6" s="11">
        <v>0.60341452308192667</v>
      </c>
    </row>
    <row r="7" spans="1:7" x14ac:dyDescent="0.25">
      <c r="A7" s="36"/>
      <c r="C7" s="4">
        <v>4</v>
      </c>
      <c r="D7" s="6">
        <v>0.58738483220450877</v>
      </c>
      <c r="F7" s="10">
        <v>4</v>
      </c>
      <c r="G7" s="12">
        <v>0.58659363856773805</v>
      </c>
    </row>
    <row r="8" spans="1:7" x14ac:dyDescent="0.25">
      <c r="A8" t="s">
        <v>3</v>
      </c>
      <c r="C8" s="4">
        <v>5</v>
      </c>
      <c r="D8" s="5">
        <v>0.57612962360657194</v>
      </c>
      <c r="F8" s="10">
        <v>5</v>
      </c>
      <c r="G8" s="11">
        <v>0.57740465959117693</v>
      </c>
    </row>
    <row r="9" spans="1:7" x14ac:dyDescent="0.25">
      <c r="A9">
        <f>IF(OR(Berechnungen!D13="m",Berechnungen!D13="M"),1,IF(OR(Berechnungen!D13="W",Berechnungen!D13="w"),2,))</f>
        <v>0</v>
      </c>
      <c r="C9" s="4">
        <v>6</v>
      </c>
      <c r="D9" s="6">
        <v>0.56998839687255209</v>
      </c>
      <c r="F9" s="10">
        <v>6</v>
      </c>
      <c r="G9" s="12">
        <v>0.57123577552937654</v>
      </c>
    </row>
    <row r="10" spans="1:7" x14ac:dyDescent="0.25">
      <c r="C10" s="4">
        <v>7</v>
      </c>
      <c r="D10" s="5">
        <v>0.56385763701504488</v>
      </c>
      <c r="F10" s="10">
        <v>7</v>
      </c>
      <c r="G10" s="11">
        <v>0.56419484421237032</v>
      </c>
    </row>
    <row r="11" spans="1:7" x14ac:dyDescent="0.25">
      <c r="C11" s="4">
        <v>8</v>
      </c>
      <c r="D11" s="6">
        <v>0.55773741910793195</v>
      </c>
      <c r="F11" s="10">
        <v>8</v>
      </c>
      <c r="G11" s="12">
        <v>0.55805164884424219</v>
      </c>
    </row>
    <row r="12" spans="1:7" x14ac:dyDescent="0.25">
      <c r="C12" s="4">
        <v>9</v>
      </c>
      <c r="D12" s="5">
        <v>0.55057909733854082</v>
      </c>
      <c r="F12" s="10">
        <v>9</v>
      </c>
      <c r="G12" s="11">
        <v>0.55191988350297705</v>
      </c>
    </row>
    <row r="13" spans="1:7" x14ac:dyDescent="0.25">
      <c r="C13" s="4">
        <v>10</v>
      </c>
      <c r="D13" s="6">
        <v>0.5444818350364834</v>
      </c>
      <c r="F13" s="10">
        <v>10</v>
      </c>
      <c r="G13" s="12">
        <v>0.5485931463214585</v>
      </c>
    </row>
    <row r="14" spans="1:7" x14ac:dyDescent="0.25">
      <c r="C14" s="4">
        <v>11</v>
      </c>
      <c r="D14" s="5">
        <v>0.53944078606294199</v>
      </c>
      <c r="F14" s="10">
        <v>11</v>
      </c>
      <c r="G14" s="11">
        <v>0.54457494208753821</v>
      </c>
    </row>
    <row r="15" spans="1:7" x14ac:dyDescent="0.25">
      <c r="C15" s="4">
        <v>12</v>
      </c>
      <c r="D15" s="6">
        <v>0.53630450242304117</v>
      </c>
      <c r="F15" s="10">
        <v>12</v>
      </c>
      <c r="G15" s="12">
        <v>0.54142711005235011</v>
      </c>
    </row>
    <row r="16" spans="1:7" x14ac:dyDescent="0.25">
      <c r="C16" s="4">
        <v>13</v>
      </c>
      <c r="D16" s="5">
        <v>0.53212279090317338</v>
      </c>
      <c r="F16" s="10">
        <v>13</v>
      </c>
      <c r="G16" s="11">
        <v>0.54142711005235011</v>
      </c>
    </row>
    <row r="17" spans="3:7" x14ac:dyDescent="0.25">
      <c r="C17" s="4">
        <v>14</v>
      </c>
      <c r="D17" s="6">
        <v>0.53191686961256457</v>
      </c>
      <c r="F17" s="10">
        <v>14</v>
      </c>
      <c r="G17" s="12">
        <v>0.54352566474247554</v>
      </c>
    </row>
    <row r="18" spans="3:7" x14ac:dyDescent="0.25">
      <c r="C18" s="4">
        <v>15</v>
      </c>
      <c r="D18" s="5">
        <v>0.53401103051655108</v>
      </c>
      <c r="F18" s="10">
        <v>15</v>
      </c>
      <c r="G18" s="11">
        <v>0.5477227741227263</v>
      </c>
    </row>
    <row r="19" spans="3:7" x14ac:dyDescent="0.25">
      <c r="C19" s="4">
        <v>16</v>
      </c>
      <c r="D19" s="6">
        <v>0.5369457101663484</v>
      </c>
      <c r="F19" s="10">
        <v>16</v>
      </c>
      <c r="G19" s="12">
        <v>0.54982132881285162</v>
      </c>
    </row>
    <row r="20" spans="3:7" x14ac:dyDescent="0.25">
      <c r="C20" s="4">
        <v>17</v>
      </c>
      <c r="D20" s="5">
        <v>0.537994432256517</v>
      </c>
      <c r="F20" s="10">
        <v>17</v>
      </c>
      <c r="G20" s="11">
        <v>0.54982132881285162</v>
      </c>
    </row>
    <row r="21" spans="3:7" x14ac:dyDescent="0.25">
      <c r="C21" s="4">
        <v>18</v>
      </c>
      <c r="D21" s="6">
        <v>0.54093177182784358</v>
      </c>
      <c r="F21" s="10">
        <v>18</v>
      </c>
      <c r="G21" s="12">
        <v>0.54982132881285162</v>
      </c>
    </row>
    <row r="22" spans="3:7" x14ac:dyDescent="0.25">
      <c r="C22" s="4">
        <v>19</v>
      </c>
      <c r="D22" s="5">
        <v>0.54198212478284913</v>
      </c>
      <c r="F22" s="10">
        <v>19</v>
      </c>
      <c r="G22" s="11">
        <v>0.55087060615791439</v>
      </c>
    </row>
    <row r="23" spans="3:7" x14ac:dyDescent="0.25">
      <c r="C23" s="4">
        <v>20</v>
      </c>
      <c r="D23" s="6">
        <v>0.54281817294731927</v>
      </c>
      <c r="F23" s="10">
        <v>20</v>
      </c>
      <c r="G23" s="12">
        <v>0.55191988350297705</v>
      </c>
    </row>
    <row r="24" spans="3:7" x14ac:dyDescent="0.25">
      <c r="C24" s="4">
        <v>21</v>
      </c>
      <c r="D24" s="5">
        <v>0.53966225333716045</v>
      </c>
      <c r="F24" s="10">
        <v>21</v>
      </c>
      <c r="G24" s="11">
        <v>0.55191988350297705</v>
      </c>
    </row>
  </sheetData>
  <pageMargins left="0.7" right="0.7" top="0.78740157499999996" bottom="0.78740157499999996" header="0.3" footer="0.3"/>
  <pageSetup paperSize="9" scale="8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B2:I170"/>
  <sheetViews>
    <sheetView showGridLines="0" topLeftCell="A115" zoomScale="85" zoomScaleNormal="85" workbookViewId="0">
      <selection activeCell="A170" sqref="A118:K170"/>
    </sheetView>
  </sheetViews>
  <sheetFormatPr baseColWidth="10" defaultRowHeight="15" x14ac:dyDescent="0.25"/>
  <cols>
    <col min="1" max="1" width="13.42578125" customWidth="1"/>
    <col min="9" max="9" width="7.5703125" customWidth="1"/>
    <col min="10" max="10" width="0.85546875" customWidth="1"/>
    <col min="11" max="11" width="25" customWidth="1"/>
  </cols>
  <sheetData>
    <row r="2" spans="8:9" x14ac:dyDescent="0.25">
      <c r="H2" s="85"/>
      <c r="I2" s="85"/>
    </row>
    <row r="3" spans="8:9" s="37" customFormat="1" x14ac:dyDescent="0.25">
      <c r="H3" s="85"/>
      <c r="I3" s="85"/>
    </row>
    <row r="4" spans="8:9" s="37" customFormat="1" x14ac:dyDescent="0.25"/>
    <row r="167" spans="2:9" ht="15.75" x14ac:dyDescent="0.25">
      <c r="B167" s="53" t="s">
        <v>26</v>
      </c>
    </row>
    <row r="169" spans="2:9" ht="45.75" customHeight="1" x14ac:dyDescent="0.25">
      <c r="B169" s="86" t="s">
        <v>27</v>
      </c>
      <c r="C169" s="86"/>
      <c r="D169" s="86"/>
      <c r="E169" s="86"/>
      <c r="F169" s="86"/>
      <c r="G169" s="86"/>
      <c r="H169" s="86"/>
      <c r="I169" s="86"/>
    </row>
    <row r="170" spans="2:9" ht="115.5" customHeight="1" x14ac:dyDescent="0.25">
      <c r="B170" s="86" t="s">
        <v>28</v>
      </c>
      <c r="C170" s="86"/>
      <c r="D170" s="86"/>
      <c r="E170" s="86"/>
      <c r="F170" s="86"/>
      <c r="G170" s="86"/>
      <c r="H170" s="86"/>
      <c r="I170" s="86"/>
    </row>
  </sheetData>
  <sheetProtection algorithmName="SHA-512" hashValue="fEel0Lm2Kdd2LjIXJV6JdzTCqonukyw3RUp1882wolqHZcItoZ+R7C4pXuL8Ln4NsWoot96LsJLPR7PtIeVKIQ==" saltValue="Y4NUtV6pkCIwFYT2tV7pBg==" spinCount="100000" sheet="1" objects="1" scenarios="1"/>
  <mergeCells count="3">
    <mergeCell ref="H2:I3"/>
    <mergeCell ref="B169:I169"/>
    <mergeCell ref="B170:I170"/>
  </mergeCells>
  <pageMargins left="0.7" right="0.7" top="0.78740157499999996" bottom="0.78740157499999996" header="0.3" footer="0.3"/>
  <pageSetup paperSize="9" scale="2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B59:I61"/>
  <sheetViews>
    <sheetView showGridLines="0" zoomScaleNormal="100" workbookViewId="0"/>
  </sheetViews>
  <sheetFormatPr baseColWidth="10" defaultRowHeight="15" x14ac:dyDescent="0.25"/>
  <cols>
    <col min="1" max="1" width="12.7109375" customWidth="1"/>
    <col min="9" max="9" width="6.140625" customWidth="1"/>
    <col min="10" max="10" width="1.85546875" customWidth="1"/>
  </cols>
  <sheetData>
    <row r="59" spans="2:9" x14ac:dyDescent="0.25">
      <c r="B59" t="s">
        <v>26</v>
      </c>
    </row>
    <row r="60" spans="2:9" ht="6" customHeight="1" x14ac:dyDescent="0.25"/>
    <row r="61" spans="2:9" ht="45.75" customHeight="1" x14ac:dyDescent="0.25">
      <c r="B61" s="87" t="s">
        <v>29</v>
      </c>
      <c r="C61" s="87"/>
      <c r="D61" s="87"/>
      <c r="E61" s="87"/>
      <c r="F61" s="87"/>
      <c r="G61" s="87"/>
      <c r="H61" s="87"/>
      <c r="I61" s="87"/>
    </row>
  </sheetData>
  <sheetProtection algorithmName="SHA-512" hashValue="bo1lodxZtDEvcNn8WnfX5qf8Bz3I4zmJOkpMJkp0CiMuUeC9KKWNjX2pY8LEBe9sfCTYP0qKi3DND3FJN6UY0Q==" saltValue="E+NBwToraTBpIoxAWrwXoA==" spinCount="100000" sheet="1" objects="1" scenarios="1"/>
  <mergeCells count="1">
    <mergeCell ref="B61:I61"/>
  </mergeCells>
  <pageMargins left="0.7" right="0.7" top="0.78740157499999996" bottom="0.78740157499999996" header="0.3" footer="0.3"/>
  <pageSetup paperSize="9" scale="65"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15"/>
  <sheetViews>
    <sheetView workbookViewId="0">
      <selection sqref="A1:A10"/>
    </sheetView>
  </sheetViews>
  <sheetFormatPr baseColWidth="10" defaultRowHeight="15" x14ac:dyDescent="0.25"/>
  <cols>
    <col min="1" max="1" width="109.140625" style="13" customWidth="1"/>
  </cols>
  <sheetData>
    <row r="1" spans="1:1" x14ac:dyDescent="0.25">
      <c r="A1" s="71" t="s">
        <v>14</v>
      </c>
    </row>
    <row r="2" spans="1:1" ht="45" x14ac:dyDescent="0.25">
      <c r="A2" s="72" t="s">
        <v>35</v>
      </c>
    </row>
    <row r="3" spans="1:1" ht="45" x14ac:dyDescent="0.25">
      <c r="A3" s="73" t="s">
        <v>21</v>
      </c>
    </row>
    <row r="4" spans="1:1" ht="90" x14ac:dyDescent="0.25">
      <c r="A4" s="74" t="s">
        <v>39</v>
      </c>
    </row>
    <row r="5" spans="1:1" x14ac:dyDescent="0.25">
      <c r="A5" s="71" t="s">
        <v>16</v>
      </c>
    </row>
    <row r="6" spans="1:1" ht="45" x14ac:dyDescent="0.25">
      <c r="A6" s="75" t="s">
        <v>36</v>
      </c>
    </row>
    <row r="7" spans="1:1" ht="45" x14ac:dyDescent="0.25">
      <c r="A7" s="76" t="s">
        <v>22</v>
      </c>
    </row>
    <row r="8" spans="1:1" ht="90" x14ac:dyDescent="0.25">
      <c r="A8" s="74" t="s">
        <v>40</v>
      </c>
    </row>
    <row r="9" spans="1:1" ht="75" x14ac:dyDescent="0.25">
      <c r="A9" s="74" t="s">
        <v>24</v>
      </c>
    </row>
    <row r="10" spans="1:1" ht="75" x14ac:dyDescent="0.25">
      <c r="A10" s="74" t="s">
        <v>23</v>
      </c>
    </row>
    <row r="11" spans="1:1" x14ac:dyDescent="0.25">
      <c r="A11" s="14"/>
    </row>
    <row r="12" spans="1:1" x14ac:dyDescent="0.25">
      <c r="A12" s="14"/>
    </row>
    <row r="13" spans="1:1" x14ac:dyDescent="0.25">
      <c r="A13" s="14"/>
    </row>
    <row r="14" spans="1:1" x14ac:dyDescent="0.25">
      <c r="A14" s="14"/>
    </row>
    <row r="15" spans="1:1" x14ac:dyDescent="0.25">
      <c r="A15" s="14"/>
    </row>
  </sheetData>
  <pageMargins left="0.7" right="0.7" top="0.78740157499999996" bottom="0.78740157499999996"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Berechnungen</vt:lpstr>
      <vt:lpstr>Daten</vt:lpstr>
      <vt:lpstr>Malaquias</vt:lpstr>
      <vt:lpstr>Binder</vt:lpstr>
      <vt:lpstr>Wortlaut Ergebnisse</vt:lpstr>
      <vt:lpstr>Binder!_Ref432062421</vt:lpstr>
      <vt:lpstr>Malaquias!_Ref432775832</vt:lpstr>
      <vt:lpstr>Geschlecht</vt:lpstr>
      <vt:lpstr>Vorhandensein</vt:lpstr>
    </vt:vector>
  </TitlesOfParts>
  <Company>Eli Lilly and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xg02939</dc:creator>
  <cp:lastModifiedBy>xg02939</cp:lastModifiedBy>
  <cp:lastPrinted>2017-08-22T13:41:55Z</cp:lastPrinted>
  <dcterms:created xsi:type="dcterms:W3CDTF">2017-02-08T07:42:53Z</dcterms:created>
  <dcterms:modified xsi:type="dcterms:W3CDTF">2017-09-18T12:46:37Z</dcterms:modified>
</cp:coreProperties>
</file>